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unflowergroupde-my.sharepoint.com/personal/eva_wohlmann_pro-salina_de/Documents/Hol Com/Akquise/IT Bereich/"/>
    </mc:Choice>
  </mc:AlternateContent>
  <xr:revisionPtr revIDLastSave="0" documentId="8_{A09E03C4-0D81-4463-89F1-0388CB277BA8}" xr6:coauthVersionLast="47" xr6:coauthVersionMax="47" xr10:uidLastSave="{00000000-0000-0000-0000-000000000000}"/>
  <bookViews>
    <workbookView xWindow="30000" yWindow="1590" windowWidth="26745" windowHeight="13800" tabRatio="500" xr2:uid="{00000000-000D-0000-FFFF-FFFF00000000}"/>
  </bookViews>
  <sheets>
    <sheet name="Potenzial-Analyse" sheetId="5" r:id="rId1"/>
    <sheet name="Content-Generator" sheetId="2" r:id="rId2"/>
    <sheet name="Wettbewerbs-Analyse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5" i="5" l="1"/>
  <c r="C19" i="5" s="1"/>
  <c r="C20" i="5" s="1"/>
  <c r="C25" i="5" s="1"/>
  <c r="C16" i="5"/>
  <c r="C26" i="5"/>
  <c r="C27" i="5"/>
  <c r="B54" i="3"/>
  <c r="B53" i="3"/>
  <c r="B58" i="3"/>
  <c r="A64" i="3"/>
  <c r="B59" i="3"/>
  <c r="B57" i="3"/>
  <c r="B56" i="3"/>
  <c r="B55" i="3"/>
  <c r="A52" i="2"/>
  <c r="A51" i="2"/>
  <c r="A49" i="2"/>
  <c r="A48" i="2"/>
  <c r="A46" i="2"/>
  <c r="A45" i="2"/>
  <c r="A43" i="2"/>
  <c r="A42" i="2"/>
  <c r="A38" i="2"/>
  <c r="A37" i="2"/>
  <c r="A35" i="2"/>
  <c r="A34" i="2"/>
  <c r="A32" i="2"/>
  <c r="A31" i="2"/>
  <c r="A29" i="2"/>
  <c r="A28" i="2"/>
  <c r="A24" i="2"/>
  <c r="A23" i="2"/>
  <c r="A21" i="2"/>
  <c r="A20" i="2"/>
  <c r="A18" i="2"/>
  <c r="A17" i="2"/>
  <c r="A15" i="2"/>
  <c r="A14" i="2"/>
  <c r="C30" i="5" l="1"/>
  <c r="A35" i="5" s="1"/>
  <c r="C31" i="5"/>
</calcChain>
</file>

<file path=xl/sharedStrings.xml><?xml version="1.0" encoding="utf-8"?>
<sst xmlns="http://schemas.openxmlformats.org/spreadsheetml/2006/main" count="221" uniqueCount="213">
  <si>
    <t>Ihre Branche:</t>
  </si>
  <si>
    <t>📊 68% der Systemhäuser nutzen LinkedIn aktiv</t>
  </si>
  <si>
    <t>Ihre Zielgruppe:</t>
  </si>
  <si>
    <t>B2B (Unternehmen)</t>
  </si>
  <si>
    <t>📊 92% der B2B-Käufer starten Recherche auf LinkedIn</t>
  </si>
  <si>
    <t>Durchschn. Projekt-/Auftragswert (€):</t>
  </si>
  <si>
    <t>📊 Durchschnitt IT-Systemhäuser: 12.000-25.000€</t>
  </si>
  <si>
    <t>Neue Kunden pro Jahr (aktuell):</t>
  </si>
  <si>
    <t>📊 Realität kleine IT-Unternehmen: 2-6 Neukunden/Jahr</t>
  </si>
  <si>
    <t>Aktuelle Haupt-Neukundenquelle:</t>
  </si>
  <si>
    <t>📊 70% der IT-Unternehmen: Empfehlungen</t>
  </si>
  <si>
    <t>Mitarbeiteranzahl:</t>
  </si>
  <si>
    <t>Geschätzte Reichweite (1 Post/Woche):</t>
  </si>
  <si>
    <t>Impressions/Monat</t>
  </si>
  <si>
    <t>Erwartete Follower-Entwicklung (12 Mon.):</t>
  </si>
  <si>
    <t>neue Follower</t>
  </si>
  <si>
    <t>Engagement Rate (B2B IT-Branche):</t>
  </si>
  <si>
    <t>5.2%</t>
  </si>
  <si>
    <t>Conversion zu qualifizierten Leads:</t>
  </si>
  <si>
    <t>0.25%</t>
  </si>
  <si>
    <t>Erwartete qualifizierte Leads pro Jahr:</t>
  </si>
  <si>
    <t>Davon zu Kunden (Closing Rate 15%):</t>
  </si>
  <si>
    <t>neue Kunden</t>
  </si>
  <si>
    <t>Potentieller Umsatz durch Social Media:</t>
  </si>
  <si>
    <t>Kosten (interner Aufwand):</t>
  </si>
  <si>
    <t>Geschätzte Kosten pro Jahr:</t>
  </si>
  <si>
    <t>Kosten (externe Agentur):</t>
  </si>
  <si>
    <t>14.400 €</t>
  </si>
  <si>
    <t>ROI (intern):</t>
  </si>
  <si>
    <t>Break-Even:</t>
  </si>
  <si>
    <t>🟢 &gt;100%</t>
  </si>
  <si>
    <t>Exzellent - Jeder Euro verdoppelt sich</t>
  </si>
  <si>
    <t>Standard für erfolgreiche Social Media</t>
  </si>
  <si>
    <t>🟡 30-100%</t>
  </si>
  <si>
    <t>Gut - Positiver ROI</t>
  </si>
  <si>
    <t>Lohnenswert, aber Prozesse optimieren</t>
  </si>
  <si>
    <t>🔴 &lt;30%</t>
  </si>
  <si>
    <t>Kritisch - Kaum Rendite</t>
  </si>
  <si>
    <t>Andere Kanäle priorisieren</t>
  </si>
  <si>
    <t>• Projektgröße: &gt;20.000€ → besserer ROI (weniger Leads nötig)</t>
  </si>
  <si>
    <t>• Content-Qualität: Guter Content = 2-3x höhere Conversion</t>
  </si>
  <si>
    <t>• Konsistenz: Min. 1 Post/Woche über 6+ Monate</t>
  </si>
  <si>
    <t>• Engagement: Aktives Netzwerk aufbauen, nicht nur senden</t>
  </si>
  <si>
    <t>Expertise 1:</t>
  </si>
  <si>
    <t>Cloud-Migration</t>
  </si>
  <si>
    <t>Pain Point 1:</t>
  </si>
  <si>
    <t>Fachkräftemangel IT</t>
  </si>
  <si>
    <t>Expertise 2:</t>
  </si>
  <si>
    <t>Pain Point 2:</t>
  </si>
  <si>
    <t>Zu hohe IT-Kosten</t>
  </si>
  <si>
    <t>Expertise 3:</t>
  </si>
  <si>
    <t>Pain Point 3:</t>
  </si>
  <si>
    <t>═══ VARIATION 1 (Expertise 1) ═══</t>
  </si>
  <si>
    <t>WOCHE 1: Expertise zeigen</t>
  </si>
  <si>
    <t>WOCHE 2: Problem &amp; Lösung</t>
  </si>
  <si>
    <t>WOCHE 3: Social Proof</t>
  </si>
  <si>
    <t>WOCHE 4: Thought Leadership</t>
  </si>
  <si>
    <t>═══ VARIATION 2 (Expertise 2) ═══</t>
  </si>
  <si>
    <t>WOCHE 5: Expertise zeigen</t>
  </si>
  <si>
    <t>WOCHE 6: Problem &amp; Lösung</t>
  </si>
  <si>
    <t>WOCHE 7: Social Proof</t>
  </si>
  <si>
    <t>WOCHE 8: Thought Leadership</t>
  </si>
  <si>
    <t>═══ VARIATION 3 (Expertise 3) ═══</t>
  </si>
  <si>
    <t>WOCHE 9: Expertise zeigen</t>
  </si>
  <si>
    <t>WOCHE 10: Problem &amp; Lösung</t>
  </si>
  <si>
    <t>WOCHE 11: Social Proof</t>
  </si>
  <si>
    <t>WOCHE 12: Thought Leadership</t>
  </si>
  <si>
    <t>• Format: Multi-Image Posts (6,6% Engagement - höchster Wert!)</t>
  </si>
  <si>
    <t>• Länge: 150-300 Zeichen optimal</t>
  </si>
  <si>
    <t>• Hashtags: 3-5 relevante (#ITSicherheit #Mittelstand #Digitalisierung)</t>
  </si>
  <si>
    <t>• Timing: Di-Do 8-10 Uhr = beste Reichweite B2B</t>
  </si>
  <si>
    <t>• CTA: Immer konkreten Call-to-Action (Download, Termin, etc.)</t>
  </si>
  <si>
    <t>LinkedIn Post Inspector</t>
  </si>
  <si>
    <t>linkedin.com/company/[firmenname]/posts</t>
  </si>
  <si>
    <t>Direkt auf LinkedIn - Posts &amp; Engagement sehen</t>
  </si>
  <si>
    <t>Social Blade</t>
  </si>
  <si>
    <t>socialblade.com</t>
  </si>
  <si>
    <t>Follower-Wachstum &amp; Statistiken</t>
  </si>
  <si>
    <t>Rival IQ Free Report</t>
  </si>
  <si>
    <t>rivaliq.com/free-social-media-analytics</t>
  </si>
  <si>
    <t>Kostenloser Konkurrenz-Vergleich</t>
  </si>
  <si>
    <t>Phlanx Engagement Calculator</t>
  </si>
  <si>
    <t>phlanx.com/engagement-calculator</t>
  </si>
  <si>
    <t>Engagement Rate berechnen</t>
  </si>
  <si>
    <t>KPI</t>
  </si>
  <si>
    <t>Benchmark</t>
  </si>
  <si>
    <t>Bedeutung</t>
  </si>
  <si>
    <t>Engagement Rate</t>
  </si>
  <si>
    <t>5,2%</t>
  </si>
  <si>
    <t>Durchschnitt B2B (Likes+Kommentare+Shares/Impressions)</t>
  </si>
  <si>
    <t>Engagement Rate (klein)</t>
  </si>
  <si>
    <t>4-8%</t>
  </si>
  <si>
    <t>Unternehmen 1.000-5.000 Follower</t>
  </si>
  <si>
    <t>Engagement Rate (groß)</t>
  </si>
  <si>
    <t>1-3%</t>
  </si>
  <si>
    <t>Unternehmen &gt;50.000 Follower</t>
  </si>
  <si>
    <t>Impression Growth Rate</t>
  </si>
  <si>
    <t>15-25%</t>
  </si>
  <si>
    <t>Monatliches Wachstum der Reichweite</t>
  </si>
  <si>
    <t>Follower Growth Rate</t>
  </si>
  <si>
    <t>2-5%</t>
  </si>
  <si>
    <t>Monatlich (organisch ohne Ads)</t>
  </si>
  <si>
    <t>Click-Through-Rate (CTR)</t>
  </si>
  <si>
    <t>2-3%</t>
  </si>
  <si>
    <t>Klicks auf Link im Post</t>
  </si>
  <si>
    <t>Video View Rate</t>
  </si>
  <si>
    <t>30-50%</t>
  </si>
  <si>
    <t>% der Nutzer die Video &gt;3 Sek schauen</t>
  </si>
  <si>
    <t>Comment Rate</t>
  </si>
  <si>
    <t>0,5-1%</t>
  </si>
  <si>
    <t>Kommentare/Impressions</t>
  </si>
  <si>
    <t>Share Rate</t>
  </si>
  <si>
    <t>0,2-0,5%</t>
  </si>
  <si>
    <t>Shares/Impressions</t>
  </si>
  <si>
    <t>Posts pro Woche</t>
  </si>
  <si>
    <t>3-5</t>
  </si>
  <si>
    <t>Optimal für Sichtbarkeit</t>
  </si>
  <si>
    <t>Beste Post-Länge</t>
  </si>
  <si>
    <t>150-300 Zeichen</t>
  </si>
  <si>
    <t>Höchste Engagement Rate</t>
  </si>
  <si>
    <t>Beste Post-Art</t>
  </si>
  <si>
    <t>Multi-Image (Carousel)</t>
  </si>
  <si>
    <t>6,6% Engagement (höchster Wert!)</t>
  </si>
  <si>
    <t>Dokumente/PDFs</t>
  </si>
  <si>
    <t>6,1%</t>
  </si>
  <si>
    <t>Zweitbeste Post-Art</t>
  </si>
  <si>
    <t>Video Posts</t>
  </si>
  <si>
    <t>5,6%</t>
  </si>
  <si>
    <t>Drittbeste</t>
  </si>
  <si>
    <t>Text-Only Posts</t>
  </si>
  <si>
    <t>4,8%</t>
  </si>
  <si>
    <t>Niedrigster Wert</t>
  </si>
  <si>
    <t>Beste Post-Zeit B2B</t>
  </si>
  <si>
    <t>Di-Do 8-10 Uhr</t>
  </si>
  <si>
    <t>Höchste Reichweite</t>
  </si>
  <si>
    <t>Conversion Rate (Lead)</t>
  </si>
  <si>
    <t>0,25-0,5%</t>
  </si>
  <si>
    <t>Impressions zu Lead</t>
  </si>
  <si>
    <t>Response Time</t>
  </si>
  <si>
    <t>&lt;24h</t>
  </si>
  <si>
    <t>Antwortzeit auf Kommentare</t>
  </si>
  <si>
    <t>POST-ARTEN ERKLÄRT:</t>
  </si>
  <si>
    <t>Post-Art</t>
  </si>
  <si>
    <t>Engagement</t>
  </si>
  <si>
    <t>Was ist das?</t>
  </si>
  <si>
    <t>6,6% Engagement</t>
  </si>
  <si>
    <t>Mehrere Bilder zum Durchswipen - HÖCHSTER Wert!</t>
  </si>
  <si>
    <t>6,1% Engagement</t>
  </si>
  <si>
    <t>PDF-Slides direkt in LinkedIn</t>
  </si>
  <si>
    <t>Video</t>
  </si>
  <si>
    <t>5,6% Engagement</t>
  </si>
  <si>
    <t>Native Video-Upload (nicht YouTube-Link)</t>
  </si>
  <si>
    <t>Link-Post</t>
  </si>
  <si>
    <t>5,0% Engagement</t>
  </si>
  <si>
    <t>Post mit externem Link</t>
  </si>
  <si>
    <t>Text-Only</t>
  </si>
  <si>
    <t>4,8% Engagement</t>
  </si>
  <si>
    <t>Nur Text ohne Medien - NIEDRIGSTER Wert</t>
  </si>
  <si>
    <t>IHRE KONKURRENZ-DATEN:</t>
  </si>
  <si>
    <t>Konkurrent</t>
  </si>
  <si>
    <t>Posts/Woche</t>
  </si>
  <si>
    <t>Follower</t>
  </si>
  <si>
    <t>Engagement %</t>
  </si>
  <si>
    <t>CTR %</t>
  </si>
  <si>
    <t>Wachstum/Monat</t>
  </si>
  <si>
    <t>Konkurrent A</t>
  </si>
  <si>
    <t>Multi-Image</t>
  </si>
  <si>
    <t>Konkurrent B</t>
  </si>
  <si>
    <t>Text-only</t>
  </si>
  <si>
    <t>Höchste Engagement Rate:</t>
  </si>
  <si>
    <t>Durchschn. Engagement:</t>
  </si>
  <si>
    <t>Durchschn. Wachstum:</t>
  </si>
  <si>
    <t>Nutzen Multi-Image:</t>
  </si>
  <si>
    <t>Durchschn. Follower-Wachstum:</t>
  </si>
  <si>
    <t>Konkurrent C</t>
  </si>
  <si>
    <t>Konkurrent D</t>
  </si>
  <si>
    <t>Konkurrent E</t>
  </si>
  <si>
    <t>Durchschnitt Posts/Woche:</t>
  </si>
  <si>
    <t>Median Posts/Woche:</t>
  </si>
  <si>
    <t>AUTOMATISCHE ANALYSE:</t>
  </si>
  <si>
    <t>Benchmark: 2-5%</t>
  </si>
  <si>
    <t>Benchmark: 5,2%</t>
  </si>
  <si>
    <t>Bester Konkurrent</t>
  </si>
  <si>
    <t>Benchmark: 3-5</t>
  </si>
  <si>
    <t>BONUS: Best Practices</t>
  </si>
  <si>
    <t>Sie bekommen 12 Posts: 4 Wochen × 3 Expertise-Bereiche = 12 Wochen Content!</t>
  </si>
  <si>
    <t>Nutzen Sie die Tools unten zur Analyse. Vergleichen Sie Ihre Konkurrenz mit ALLEN wichtigen KPIs.</t>
  </si>
  <si>
    <t>LinkedIn Potenzial (Basis: Aktuelle Benchmarks 2025):</t>
  </si>
  <si>
    <t>LinkedIn Benchmark 2025</t>
  </si>
  <si>
    <t>B2B IT-Durchschnitt</t>
  </si>
  <si>
    <t>1.200€/Monat Durchschnitt</t>
  </si>
  <si>
    <t>Empfehlung:</t>
  </si>
  <si>
    <t>Was ist ein guter ROI?</t>
  </si>
  <si>
    <t>ROI Hängt ab von:</t>
  </si>
  <si>
    <t>Holistic Communication | holistic-communication.com</t>
  </si>
  <si>
    <r>
      <rPr>
        <b/>
        <sz val="11"/>
        <color rgb="FFD4A351"/>
        <rFont val="Cambria"/>
        <family val="1"/>
      </rPr>
      <t xml:space="preserve">So gehts: </t>
    </r>
    <r>
      <rPr>
        <sz val="11"/>
        <color rgb="FFD4A351"/>
        <rFont val="Cambria"/>
        <family val="1"/>
      </rPr>
      <t>Wählen Sie je 1-3 Paare. Expertise 1 löst Pain Point 1, Expertise 2 löst Pain Point 2, etc. 
Sie erhalten 12 fertige Posts (4 Wochen × 3 Variationen)!</t>
    </r>
  </si>
  <si>
    <r>
      <rPr>
        <b/>
        <sz val="11"/>
        <color rgb="FF3C3C3B"/>
        <rFont val="Cambria"/>
        <family val="1"/>
      </rPr>
      <t>Lohnt sich Social Media (LinkedIn) für Ihr IT-Unternehmen? Datenbasierte Analyse</t>
    </r>
    <r>
      <rPr>
        <b/>
        <sz val="11"/>
        <color rgb="FFD4A351"/>
        <rFont val="Cambria"/>
        <family val="1"/>
      </rPr>
      <t xml:space="preserve">
So geht’s:</t>
    </r>
    <r>
      <rPr>
        <sz val="11"/>
        <color rgb="FFD4A351"/>
        <rFont val="Cambria"/>
        <family val="1"/>
      </rPr>
      <t xml:space="preserve"> </t>
    </r>
    <r>
      <rPr>
        <u/>
        <sz val="11"/>
        <color rgb="FFD4A351"/>
        <rFont val="Cambria"/>
        <family val="1"/>
      </rPr>
      <t>Füllen Sie die blauen Felder aus</t>
    </r>
    <r>
      <rPr>
        <sz val="11"/>
        <color rgb="FFD4A351"/>
        <rFont val="Cambria"/>
        <family val="1"/>
      </rPr>
      <t>.  Die Berechnung basiert auf realen Branchen-Benchmarks 2024/2025.</t>
    </r>
  </si>
  <si>
    <t>Automatischer Content-Ideen-Generator</t>
  </si>
  <si>
    <t>Social Media ROI Calculator</t>
  </si>
  <si>
    <t>Datenbank-Management</t>
  </si>
  <si>
    <t>Compliance-Anforderungen (DSGVO)</t>
  </si>
  <si>
    <t>Wettbewerbsanalyse mit KPI´s</t>
  </si>
  <si>
    <t xml:space="preserve"> LinkedIn B2B KPI´s 2025</t>
  </si>
  <si>
    <t>Kostenlose Analyse tools</t>
  </si>
  <si>
    <t xml:space="preserve">Ihre automatische Differenzierungs-Empfehlung: </t>
  </si>
  <si>
    <t>Ihre Daten</t>
  </si>
  <si>
    <t>ROI-Berechnung:</t>
  </si>
  <si>
    <t>Wählen sie 1-3 Painpoints Ihrer Kunden:</t>
  </si>
  <si>
    <t>Wählen Sie 1-3 Expertise-Bereiche;</t>
  </si>
  <si>
    <t>Ihre fertigen Content Ideen:</t>
  </si>
  <si>
    <t>IT-Infrastruktur</t>
  </si>
  <si>
    <t>Cloud Services</t>
  </si>
  <si>
    <t>Kaltakquise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</si>
</sst>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€&quot;"/>
    <numFmt numFmtId="165" formatCode="#,##0.0"/>
    <numFmt numFmtId="166" formatCode="0.0%"/>
  </numFmts>
  <fonts count="30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9"/>
      <color rgb="FF666666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9"/>
      <name val="Calibri"/>
      <family val="2"/>
      <scheme val="minor"/>
    </font>
    <font>
      <u/>
      <sz val="9"/>
      <color rgb="FF0000FF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9"/>
      <color rgb="FF0000FF"/>
      <name val="Calibri"/>
      <family val="2"/>
      <scheme val="minor"/>
    </font>
    <font>
      <sz val="9"/>
      <color rgb="FF666666"/>
      <name val="Calibri"/>
      <family val="2"/>
      <scheme val="minor"/>
    </font>
    <font>
      <b/>
      <sz val="16"/>
      <color rgb="FFE9BB70"/>
      <name val="Kumbh Sans"/>
    </font>
    <font>
      <b/>
      <i/>
      <sz val="11"/>
      <color rgb="FFD4A351"/>
      <name val="Cambria"/>
      <family val="1"/>
    </font>
    <font>
      <sz val="11"/>
      <color rgb="FFD4A351"/>
      <name val="Cambria"/>
      <family val="1"/>
    </font>
    <font>
      <b/>
      <sz val="11"/>
      <color rgb="FFD4A351"/>
      <name val="Cambria"/>
      <family val="1"/>
    </font>
    <font>
      <b/>
      <sz val="14"/>
      <color rgb="FFE9BB70"/>
      <name val="Kumbh Sans"/>
    </font>
    <font>
      <b/>
      <sz val="12"/>
      <color rgb="FFE9BB70"/>
      <name val="Kumbh Sans"/>
    </font>
    <font>
      <b/>
      <sz val="11"/>
      <color rgb="FFE9BB70"/>
      <name val="Kumbh Sans"/>
    </font>
    <font>
      <u/>
      <sz val="11"/>
      <color rgb="FFD4A351"/>
      <name val="Cambria"/>
      <family val="1"/>
    </font>
    <font>
      <sz val="11"/>
      <color rgb="FF3C3C3B"/>
      <name val="Kumbh Sans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E9BB70"/>
      <name val="Kumbh Sans"/>
    </font>
    <font>
      <b/>
      <sz val="11"/>
      <color rgb="FF3C3C3B"/>
      <name val="Cambria"/>
      <family val="1"/>
    </font>
    <font>
      <b/>
      <sz val="9"/>
      <color rgb="FF3C3C3B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E6F2FF"/>
        <bgColor rgb="FFE6F9E6"/>
      </patternFill>
    </fill>
    <fill>
      <patternFill patternType="solid">
        <fgColor rgb="FFFFF9E6"/>
        <bgColor rgb="FFFFFFFF"/>
      </patternFill>
    </fill>
    <fill>
      <patternFill patternType="solid">
        <fgColor rgb="FFE6F9E6"/>
        <bgColor rgb="FFE6F2FF"/>
      </patternFill>
    </fill>
    <fill>
      <patternFill patternType="solid">
        <fgColor rgb="FFFFFF00"/>
        <bgColor rgb="FFFFFF00"/>
      </patternFill>
    </fill>
    <fill>
      <patternFill patternType="solid">
        <fgColor theme="0" tint="-0.34998626667073579"/>
        <bgColor rgb="FFFF9900"/>
      </patternFill>
    </fill>
    <fill>
      <patternFill patternType="solid">
        <fgColor theme="0" tint="-0.34998626667073579"/>
        <bgColor rgb="FF008080"/>
      </patternFill>
    </fill>
    <fill>
      <patternFill patternType="solid">
        <fgColor rgb="FF3C3C3B"/>
        <bgColor rgb="FF003366"/>
      </patternFill>
    </fill>
    <fill>
      <patternFill patternType="solid">
        <fgColor theme="0"/>
        <bgColor indexed="64"/>
      </patternFill>
    </fill>
    <fill>
      <patternFill patternType="solid">
        <fgColor rgb="FF767674"/>
        <bgColor rgb="FF003366"/>
      </patternFill>
    </fill>
    <fill>
      <patternFill patternType="solid">
        <fgColor rgb="FFB1B1AF"/>
        <bgColor rgb="FF003366"/>
      </patternFill>
    </fill>
    <fill>
      <patternFill patternType="solid">
        <fgColor rgb="FFD2D2D0"/>
        <bgColor indexed="64"/>
      </patternFill>
    </fill>
    <fill>
      <patternFill patternType="solid">
        <fgColor rgb="FF3C3C3B"/>
        <bgColor indexed="64"/>
      </patternFill>
    </fill>
    <fill>
      <patternFill patternType="solid">
        <fgColor rgb="FFE8EEF8"/>
        <bgColor rgb="FF666666"/>
      </patternFill>
    </fill>
    <fill>
      <patternFill patternType="solid">
        <fgColor theme="0"/>
        <bgColor rgb="FFE6F9E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4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/>
    <xf numFmtId="0" fontId="1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4" borderId="0" xfId="0" applyFont="1" applyFill="1" applyAlignment="1">
      <alignment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 wrapText="1" indent="1"/>
    </xf>
    <xf numFmtId="0" fontId="1" fillId="0" borderId="0" xfId="0" applyFont="1" applyAlignment="1">
      <alignment horizontal="right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8" fillId="0" borderId="0" xfId="0" applyFont="1" applyAlignment="1">
      <alignment horizontal="left" indent="2"/>
    </xf>
    <xf numFmtId="0" fontId="15" fillId="0" borderId="0" xfId="0" applyFont="1"/>
    <xf numFmtId="0" fontId="16" fillId="8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top" wrapText="1"/>
    </xf>
    <xf numFmtId="0" fontId="19" fillId="9" borderId="0" xfId="0" applyFont="1" applyFill="1" applyAlignment="1">
      <alignment horizontal="center" vertical="top" wrapText="1"/>
    </xf>
    <xf numFmtId="0" fontId="20" fillId="8" borderId="0" xfId="0" applyFont="1" applyFill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0" fontId="22" fillId="10" borderId="0" xfId="0" applyFont="1" applyFill="1" applyAlignment="1">
      <alignment horizontal="left" vertical="center" indent="1"/>
    </xf>
    <xf numFmtId="0" fontId="1" fillId="0" borderId="0" xfId="0" applyFont="1" applyAlignment="1">
      <alignment horizontal="left" indent="1"/>
    </xf>
    <xf numFmtId="0" fontId="22" fillId="10" borderId="0" xfId="0" applyFont="1" applyFill="1" applyAlignment="1">
      <alignment horizontal="center" vertical="center"/>
    </xf>
    <xf numFmtId="0" fontId="24" fillId="11" borderId="0" xfId="0" applyFont="1" applyFill="1" applyAlignment="1">
      <alignment horizontal="left" vertical="center" indent="1"/>
    </xf>
    <xf numFmtId="0" fontId="15" fillId="0" borderId="0" xfId="0" applyFont="1" applyAlignment="1">
      <alignment horizontal="left" indent="1"/>
    </xf>
    <xf numFmtId="0" fontId="21" fillId="10" borderId="0" xfId="0" applyFont="1" applyFill="1" applyAlignment="1">
      <alignment horizontal="left" vertical="center" indent="1"/>
    </xf>
    <xf numFmtId="0" fontId="25" fillId="0" borderId="0" xfId="0" applyFont="1" applyAlignment="1">
      <alignment horizontal="right"/>
    </xf>
    <xf numFmtId="164" fontId="25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/>
    </xf>
    <xf numFmtId="165" fontId="25" fillId="3" borderId="1" xfId="0" applyNumberFormat="1" applyFont="1" applyFill="1" applyBorder="1" applyAlignment="1">
      <alignment horizontal="right"/>
    </xf>
    <xf numFmtId="165" fontId="25" fillId="4" borderId="1" xfId="0" applyNumberFormat="1" applyFont="1" applyFill="1" applyBorder="1" applyAlignment="1">
      <alignment horizontal="right"/>
    </xf>
    <xf numFmtId="0" fontId="26" fillId="0" borderId="0" xfId="0" applyFont="1" applyAlignment="1">
      <alignment horizontal="right"/>
    </xf>
    <xf numFmtId="164" fontId="25" fillId="4" borderId="0" xfId="0" applyNumberFormat="1" applyFont="1" applyFill="1" applyAlignment="1">
      <alignment horizontal="right"/>
    </xf>
    <xf numFmtId="9" fontId="9" fillId="5" borderId="1" xfId="0" applyNumberFormat="1" applyFont="1" applyFill="1" applyBorder="1" applyAlignment="1">
      <alignment horizontal="right"/>
    </xf>
    <xf numFmtId="0" fontId="24" fillId="12" borderId="0" xfId="0" applyFont="1" applyFill="1" applyAlignment="1">
      <alignment horizontal="left" vertical="center" inden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 indent="1"/>
    </xf>
    <xf numFmtId="0" fontId="7" fillId="0" borderId="0" xfId="0" applyFont="1" applyAlignment="1">
      <alignment horizontal="left" vertical="center" indent="2"/>
    </xf>
    <xf numFmtId="0" fontId="27" fillId="13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top" wrapText="1"/>
    </xf>
    <xf numFmtId="0" fontId="24" fillId="11" borderId="0" xfId="0" applyFont="1" applyFill="1" applyAlignment="1">
      <alignment vertical="center"/>
    </xf>
    <xf numFmtId="0" fontId="8" fillId="0" borderId="0" xfId="0" applyFont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6" fillId="2" borderId="1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5" fillId="7" borderId="0" xfId="0" applyFont="1" applyFill="1" applyAlignment="1">
      <alignment horizontal="left" vertical="center" indent="2"/>
    </xf>
    <xf numFmtId="0" fontId="21" fillId="10" borderId="0" xfId="0" applyFont="1" applyFill="1" applyAlignment="1">
      <alignment horizontal="left" vertical="center" indent="1"/>
    </xf>
    <xf numFmtId="0" fontId="10" fillId="6" borderId="0" xfId="0" applyFont="1" applyFill="1" applyAlignment="1">
      <alignment horizontal="left" vertical="center" indent="2"/>
    </xf>
    <xf numFmtId="0" fontId="29" fillId="14" borderId="0" xfId="0" applyFont="1" applyFill="1" applyAlignment="1">
      <alignment horizontal="center" vertical="center"/>
    </xf>
    <xf numFmtId="0" fontId="29" fillId="14" borderId="0" xfId="0" applyFont="1" applyFill="1" applyAlignment="1">
      <alignment horizontal="center" vertical="center"/>
    </xf>
    <xf numFmtId="0" fontId="29" fillId="14" borderId="1" xfId="0" applyFont="1" applyFill="1" applyBorder="1" applyAlignment="1">
      <alignment horizontal="center" vertical="center"/>
    </xf>
    <xf numFmtId="0" fontId="29" fillId="1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vertical="top" indent="1"/>
    </xf>
    <xf numFmtId="0" fontId="8" fillId="3" borderId="0" xfId="0" applyFont="1" applyFill="1" applyAlignment="1">
      <alignment horizontal="left" indent="1"/>
    </xf>
    <xf numFmtId="0" fontId="8" fillId="0" borderId="0" xfId="0" applyFont="1" applyAlignment="1">
      <alignment horizontal="left" indent="1"/>
    </xf>
    <xf numFmtId="0" fontId="11" fillId="3" borderId="0" xfId="0" applyFont="1" applyFill="1" applyAlignment="1">
      <alignment horizontal="left" indent="1"/>
    </xf>
    <xf numFmtId="0" fontId="1" fillId="0" borderId="0" xfId="0" applyFont="1" applyAlignment="1">
      <alignment horizontal="left" wrapText="1" indent="1"/>
    </xf>
    <xf numFmtId="0" fontId="2" fillId="0" borderId="0" xfId="0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4" fillId="15" borderId="1" xfId="0" applyFont="1" applyFill="1" applyBorder="1" applyProtection="1">
      <protection locked="0"/>
    </xf>
    <xf numFmtId="0" fontId="14" fillId="15" borderId="1" xfId="0" applyFont="1" applyFill="1" applyBorder="1" applyAlignment="1" applyProtection="1">
      <alignment horizontal="center"/>
      <protection locked="0"/>
    </xf>
    <xf numFmtId="166" fontId="14" fillId="15" borderId="1" xfId="0" applyNumberFormat="1" applyFont="1" applyFill="1" applyBorder="1" applyProtection="1">
      <protection locked="0"/>
    </xf>
    <xf numFmtId="0" fontId="1" fillId="15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164" fontId="6" fillId="2" borderId="1" xfId="0" applyNumberFormat="1" applyFont="1" applyFill="1" applyBorder="1" applyAlignment="1" applyProtection="1">
      <alignment horizontal="righ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6F9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F2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67E22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A351"/>
      <color rgb="FFE9BB70"/>
      <color rgb="FF3C3C3B"/>
      <color rgb="FFE8EEF8"/>
      <color rgb="FF767674"/>
      <color rgb="FFD2D2D0"/>
      <color rgb="FFB1B1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58235</xdr:colOff>
      <xdr:row>0</xdr:row>
      <xdr:rowOff>56029</xdr:rowOff>
    </xdr:from>
    <xdr:to>
      <xdr:col>8</xdr:col>
      <xdr:colOff>175371</xdr:colOff>
      <xdr:row>0</xdr:row>
      <xdr:rowOff>515471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78AB5E8-4359-4555-9855-F31445FE9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1088" y="56029"/>
          <a:ext cx="1865254" cy="4594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56030</xdr:colOff>
      <xdr:row>0</xdr:row>
      <xdr:rowOff>33617</xdr:rowOff>
    </xdr:from>
    <xdr:to>
      <xdr:col>8</xdr:col>
      <xdr:colOff>173166</xdr:colOff>
      <xdr:row>0</xdr:row>
      <xdr:rowOff>493059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563D097-E8FD-40D9-A3D8-CC871EEE1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2383" y="33617"/>
          <a:ext cx="1865254" cy="4594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67235</xdr:colOff>
      <xdr:row>0</xdr:row>
      <xdr:rowOff>44824</xdr:rowOff>
    </xdr:from>
    <xdr:to>
      <xdr:col>10</xdr:col>
      <xdr:colOff>309843</xdr:colOff>
      <xdr:row>0</xdr:row>
      <xdr:rowOff>535171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1879D00-2813-4FD1-BDF7-03F885DC9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2647" y="44824"/>
          <a:ext cx="1990725" cy="490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54C2A-2EBB-4D4E-A93A-6000F0DCBBEB}">
  <dimension ref="A1:F51"/>
  <sheetViews>
    <sheetView tabSelected="1" topLeftCell="A35" zoomScale="85" zoomScaleNormal="85" workbookViewId="0">
      <selection activeCell="C59" sqref="C59"/>
    </sheetView>
  </sheetViews>
  <sheetFormatPr baseColWidth="10" defaultColWidth="8.7109375" defaultRowHeight="15" x14ac:dyDescent="0.25"/>
  <cols>
    <col min="1" max="1" width="40" style="1" customWidth="1"/>
    <col min="2" max="2" width="16.140625" style="1" customWidth="1"/>
    <col min="3" max="3" width="26" style="1" customWidth="1"/>
    <col min="4" max="4" width="25" style="1" customWidth="1"/>
    <col min="5" max="5" width="20" style="1" customWidth="1"/>
    <col min="6" max="16384" width="8.7109375" style="1"/>
  </cols>
  <sheetData>
    <row r="1" spans="1:5" ht="43.5" customHeight="1" x14ac:dyDescent="0.25">
      <c r="A1" s="18" t="s">
        <v>198</v>
      </c>
      <c r="B1" s="18"/>
      <c r="C1" s="18"/>
      <c r="D1" s="18"/>
      <c r="E1" s="18"/>
    </row>
    <row r="2" spans="1:5" x14ac:dyDescent="0.25">
      <c r="A2" s="20" t="s">
        <v>196</v>
      </c>
      <c r="B2" s="19"/>
      <c r="C2" s="19"/>
      <c r="D2" s="19"/>
      <c r="E2" s="19"/>
    </row>
    <row r="3" spans="1:5" ht="15" customHeight="1" x14ac:dyDescent="0.25">
      <c r="A3" s="19"/>
      <c r="B3" s="19"/>
      <c r="C3" s="19"/>
      <c r="D3" s="19"/>
      <c r="E3" s="19"/>
    </row>
    <row r="4" spans="1:5" x14ac:dyDescent="0.25">
      <c r="A4" s="19"/>
      <c r="B4" s="19"/>
      <c r="C4" s="19"/>
      <c r="D4" s="19"/>
      <c r="E4" s="19"/>
    </row>
    <row r="5" spans="1:5" ht="21.75" customHeight="1" x14ac:dyDescent="0.25">
      <c r="A5" s="24" t="s">
        <v>205</v>
      </c>
      <c r="B5" s="23"/>
      <c r="C5" s="23"/>
      <c r="D5" s="23"/>
      <c r="E5" s="23"/>
    </row>
    <row r="6" spans="1:5" ht="15" customHeight="1" x14ac:dyDescent="0.25">
      <c r="A6" s="25" t="s">
        <v>0</v>
      </c>
      <c r="C6" s="69" t="s">
        <v>211</v>
      </c>
      <c r="D6" s="17" t="s">
        <v>1</v>
      </c>
    </row>
    <row r="7" spans="1:5" ht="15" customHeight="1" x14ac:dyDescent="0.25">
      <c r="A7" s="25" t="s">
        <v>2</v>
      </c>
      <c r="C7" s="69" t="s">
        <v>3</v>
      </c>
      <c r="D7" s="17" t="s">
        <v>4</v>
      </c>
    </row>
    <row r="8" spans="1:5" ht="15" customHeight="1" x14ac:dyDescent="0.25">
      <c r="A8" s="25" t="s">
        <v>5</v>
      </c>
      <c r="C8" s="70">
        <v>10000</v>
      </c>
      <c r="D8" s="17" t="s">
        <v>6</v>
      </c>
    </row>
    <row r="9" spans="1:5" ht="15" customHeight="1" x14ac:dyDescent="0.25">
      <c r="A9" s="25" t="s">
        <v>7</v>
      </c>
      <c r="C9" s="69">
        <v>5</v>
      </c>
      <c r="D9" s="17" t="s">
        <v>8</v>
      </c>
    </row>
    <row r="10" spans="1:5" ht="15" customHeight="1" x14ac:dyDescent="0.25">
      <c r="A10" s="25" t="s">
        <v>9</v>
      </c>
      <c r="C10" s="69" t="s">
        <v>212</v>
      </c>
      <c r="D10" s="17" t="s">
        <v>10</v>
      </c>
    </row>
    <row r="11" spans="1:5" ht="15" customHeight="1" x14ac:dyDescent="0.25">
      <c r="A11" s="25" t="s">
        <v>11</v>
      </c>
      <c r="C11" s="69">
        <v>20</v>
      </c>
      <c r="E11" s="2"/>
    </row>
    <row r="12" spans="1:5" x14ac:dyDescent="0.25">
      <c r="C12" s="12"/>
    </row>
    <row r="13" spans="1:5" x14ac:dyDescent="0.25">
      <c r="C13" s="12"/>
    </row>
    <row r="14" spans="1:5" ht="21" customHeight="1" x14ac:dyDescent="0.25">
      <c r="A14" s="27" t="s">
        <v>187</v>
      </c>
      <c r="B14" s="27"/>
      <c r="C14" s="27"/>
      <c r="D14" s="27"/>
      <c r="E14" s="27"/>
    </row>
    <row r="15" spans="1:5" ht="15" customHeight="1" x14ac:dyDescent="0.25">
      <c r="A15" s="25" t="s">
        <v>12</v>
      </c>
      <c r="C15" s="32">
        <f>IF(C11&lt;10,200,IF(C11&lt;30,400,IF(C11&lt;100,800,1500)))</f>
        <v>400</v>
      </c>
      <c r="D15" s="28" t="s">
        <v>13</v>
      </c>
    </row>
    <row r="16" spans="1:5" ht="15" customHeight="1" x14ac:dyDescent="0.25">
      <c r="A16" s="25" t="s">
        <v>14</v>
      </c>
      <c r="C16" s="32">
        <f>IF(C11&lt;10,100,IF(C11&lt;30,200,IF(C11&lt;100,350,600)))</f>
        <v>200</v>
      </c>
      <c r="D16" s="28" t="s">
        <v>15</v>
      </c>
    </row>
    <row r="17" spans="1:5" ht="15" customHeight="1" x14ac:dyDescent="0.25">
      <c r="A17" s="25" t="s">
        <v>16</v>
      </c>
      <c r="C17" s="30" t="s">
        <v>17</v>
      </c>
      <c r="D17" s="28" t="s">
        <v>188</v>
      </c>
    </row>
    <row r="18" spans="1:5" ht="15" customHeight="1" x14ac:dyDescent="0.25">
      <c r="A18" s="25" t="s">
        <v>18</v>
      </c>
      <c r="C18" s="30" t="s">
        <v>19</v>
      </c>
      <c r="D18" s="28" t="s">
        <v>189</v>
      </c>
    </row>
    <row r="19" spans="1:5" ht="15" customHeight="1" x14ac:dyDescent="0.25">
      <c r="A19" s="25" t="s">
        <v>20</v>
      </c>
      <c r="C19" s="33">
        <f>ROUND((C15*12*0.0025),1)</f>
        <v>12</v>
      </c>
      <c r="D19" s="28"/>
    </row>
    <row r="20" spans="1:5" ht="15" customHeight="1" x14ac:dyDescent="0.25">
      <c r="A20" s="25" t="s">
        <v>21</v>
      </c>
      <c r="C20" s="34">
        <f>ROUND(C19*0.15,1)</f>
        <v>1.8</v>
      </c>
      <c r="D20" s="28" t="s">
        <v>22</v>
      </c>
    </row>
    <row r="21" spans="1:5" x14ac:dyDescent="0.25">
      <c r="C21" s="35"/>
    </row>
    <row r="22" spans="1:5" x14ac:dyDescent="0.25">
      <c r="C22" s="12"/>
    </row>
    <row r="23" spans="1:5" ht="20.25" customHeight="1" x14ac:dyDescent="0.25">
      <c r="A23" s="29" t="s">
        <v>206</v>
      </c>
      <c r="B23" s="29"/>
      <c r="C23" s="29"/>
      <c r="D23" s="29"/>
      <c r="E23" s="29"/>
    </row>
    <row r="24" spans="1:5" x14ac:dyDescent="0.25">
      <c r="C24" s="35"/>
    </row>
    <row r="25" spans="1:5" ht="15" customHeight="1" x14ac:dyDescent="0.25">
      <c r="A25" s="1" t="s">
        <v>23</v>
      </c>
      <c r="C25" s="36">
        <f>C20*C8</f>
        <v>18000</v>
      </c>
    </row>
    <row r="26" spans="1:5" ht="15" customHeight="1" x14ac:dyDescent="0.25">
      <c r="A26" s="1" t="s">
        <v>24</v>
      </c>
      <c r="C26" s="30" t="str">
        <f>IF(C11&lt;20,"3h/Woche × 50€/h",IF(C11&lt;50,"4h/Woche × 60€/h","5h/Woche × 70€/h"))</f>
        <v>4h/Woche × 60€/h</v>
      </c>
    </row>
    <row r="27" spans="1:5" ht="15" customHeight="1" x14ac:dyDescent="0.25">
      <c r="A27" s="1" t="s">
        <v>25</v>
      </c>
      <c r="C27" s="31">
        <f>IF(C11&lt;20,7800,IF(C11&lt;50,12480,18200))</f>
        <v>12480</v>
      </c>
    </row>
    <row r="28" spans="1:5" ht="15" customHeight="1" x14ac:dyDescent="0.25">
      <c r="A28" s="1" t="s">
        <v>26</v>
      </c>
      <c r="C28" s="30" t="s">
        <v>27</v>
      </c>
      <c r="D28" s="28" t="s">
        <v>190</v>
      </c>
    </row>
    <row r="29" spans="1:5" x14ac:dyDescent="0.25">
      <c r="C29" s="35"/>
    </row>
    <row r="30" spans="1:5" ht="17.25" customHeight="1" x14ac:dyDescent="0.25">
      <c r="A30" s="1" t="s">
        <v>28</v>
      </c>
      <c r="C30" s="37">
        <f>IF(C25=0,0,(C25-C27)/C27)</f>
        <v>0.44230769230769229</v>
      </c>
    </row>
    <row r="31" spans="1:5" ht="15" customHeight="1" x14ac:dyDescent="0.25">
      <c r="A31" s="1" t="s">
        <v>29</v>
      </c>
      <c r="C31" s="8" t="str">
        <f>IF(C25&gt;C27,ROUNDUP(C27/((C25-C27)/12),0)&amp;" Monate","Nicht erreichbar")</f>
        <v>28 Monate</v>
      </c>
    </row>
    <row r="32" spans="1:5" x14ac:dyDescent="0.25">
      <c r="C32" s="12"/>
    </row>
    <row r="34" spans="1:6" ht="23.25" customHeight="1" x14ac:dyDescent="0.25">
      <c r="A34" s="27" t="s">
        <v>191</v>
      </c>
      <c r="B34" s="27"/>
      <c r="C34" s="27"/>
      <c r="D34" s="27"/>
      <c r="E34" s="27"/>
    </row>
    <row r="35" spans="1:6" ht="39.75" customHeight="1" x14ac:dyDescent="0.25">
      <c r="A35" s="40" t="str">
        <f>IF(C30&gt;1,"🟢 JA - Social Media lohnt sich! ROI von "&amp;TEXT(C30,"0%")&amp;" bedeutet: Jeder Euro bringt "&amp;TEXT(C30+1,"0.0")&amp;"€ zurück.",IF(C30&gt;0.3,"🟡 VIELLEICHT - ROI positiv mit "&amp;TEXT(C30,"0%")&amp;". Nur starten, wenn interner Aufwand vertretbar.","🔴 SKEPTISCH - Bei aktuellem Projektwert nicht rentabel. Fokus auf andere Kanäle."))</f>
        <v>🟡 VIELLEICHT - ROI positiv mit 44%. Nur starten, wenn interner Aufwand vertretbar.</v>
      </c>
      <c r="B35" s="40"/>
      <c r="C35" s="40"/>
      <c r="D35" s="40"/>
      <c r="E35" s="40"/>
      <c r="F35" s="39"/>
    </row>
    <row r="36" spans="1:6" x14ac:dyDescent="0.25">
      <c r="A36" s="40"/>
      <c r="B36" s="40"/>
      <c r="C36" s="40"/>
      <c r="D36" s="40"/>
      <c r="E36" s="40"/>
    </row>
    <row r="38" spans="1:6" ht="19.5" customHeight="1" x14ac:dyDescent="0.25">
      <c r="A38" s="38" t="s">
        <v>192</v>
      </c>
      <c r="B38" s="38"/>
      <c r="C38" s="38"/>
      <c r="D38" s="38"/>
      <c r="E38" s="38"/>
    </row>
    <row r="39" spans="1:6" ht="27" customHeight="1" x14ac:dyDescent="0.25">
      <c r="A39" s="41" t="s">
        <v>30</v>
      </c>
      <c r="B39" s="13" t="s">
        <v>31</v>
      </c>
      <c r="C39" s="14" t="s">
        <v>32</v>
      </c>
    </row>
    <row r="40" spans="1:6" ht="27" customHeight="1" x14ac:dyDescent="0.25">
      <c r="A40" s="41" t="s">
        <v>33</v>
      </c>
      <c r="B40" s="13" t="s">
        <v>34</v>
      </c>
      <c r="C40" s="14" t="s">
        <v>35</v>
      </c>
    </row>
    <row r="41" spans="1:6" ht="27" customHeight="1" x14ac:dyDescent="0.25">
      <c r="A41" s="41" t="s">
        <v>36</v>
      </c>
      <c r="B41" s="13" t="s">
        <v>37</v>
      </c>
      <c r="C41" s="14" t="s">
        <v>38</v>
      </c>
    </row>
    <row r="42" spans="1:6" x14ac:dyDescent="0.25">
      <c r="C42" s="15"/>
    </row>
    <row r="43" spans="1:6" ht="15" customHeight="1" x14ac:dyDescent="0.25">
      <c r="A43" s="38" t="s">
        <v>193</v>
      </c>
      <c r="B43" s="38"/>
      <c r="C43" s="38"/>
      <c r="D43" s="38"/>
      <c r="E43" s="38"/>
    </row>
    <row r="44" spans="1:6" ht="15" customHeight="1" x14ac:dyDescent="0.25">
      <c r="A44" s="16" t="s">
        <v>39</v>
      </c>
    </row>
    <row r="45" spans="1:6" ht="15" customHeight="1" x14ac:dyDescent="0.25">
      <c r="A45" s="16" t="s">
        <v>40</v>
      </c>
    </row>
    <row r="46" spans="1:6" ht="15" customHeight="1" x14ac:dyDescent="0.25">
      <c r="A46" s="16" t="s">
        <v>41</v>
      </c>
    </row>
    <row r="47" spans="1:6" ht="15" customHeight="1" x14ac:dyDescent="0.25">
      <c r="A47" s="16" t="s">
        <v>42</v>
      </c>
    </row>
    <row r="50" spans="1:5" ht="15" customHeight="1" x14ac:dyDescent="0.25">
      <c r="A50" s="42" t="s">
        <v>194</v>
      </c>
      <c r="B50" s="42"/>
      <c r="C50" s="42"/>
      <c r="D50" s="42"/>
      <c r="E50" s="42"/>
    </row>
    <row r="51" spans="1:5" ht="15" customHeight="1" x14ac:dyDescent="0.25">
      <c r="A51" s="42"/>
      <c r="B51" s="42"/>
      <c r="C51" s="42"/>
      <c r="D51" s="42"/>
      <c r="E51" s="42"/>
    </row>
  </sheetData>
  <sheetProtection sheet="1" objects="1" scenarios="1"/>
  <mergeCells count="9">
    <mergeCell ref="A43:E43"/>
    <mergeCell ref="A35:E36"/>
    <mergeCell ref="A50:E51"/>
    <mergeCell ref="A1:E1"/>
    <mergeCell ref="A2:E4"/>
    <mergeCell ref="A14:E14"/>
    <mergeCell ref="A23:E23"/>
    <mergeCell ref="A34:E34"/>
    <mergeCell ref="A38:E38"/>
  </mergeCells>
  <dataValidations count="3">
    <dataValidation type="list" sqref="C10" xr:uid="{00000000-0002-0000-0000-000002000000}">
      <formula1>"Empfehlungen,Kaltakquise,Events/Messen,Online (Website/SEO),Kaum Neukundengewinnung"</formula1>
      <formula2>0</formula2>
    </dataValidation>
    <dataValidation type="list" sqref="C7" xr:uid="{00000000-0002-0000-0000-000001000000}">
      <formula1>"B2B (Unternehmen),B2C (Endkunden),Beide"</formula1>
      <formula2>0</formula2>
    </dataValidation>
    <dataValidation type="list" sqref="C6" xr:uid="{00000000-0002-0000-0000-000000000000}">
      <formula1>"IT-Dienstleister/Systemhaus,Software-Entwicklung,Cloud Services,IT-Consulting,Managed Services,Cyber Security"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2"/>
  <sheetViews>
    <sheetView zoomScale="85" zoomScaleNormal="85" workbookViewId="0">
      <selection activeCell="A6" sqref="A6"/>
    </sheetView>
  </sheetViews>
  <sheetFormatPr baseColWidth="10" defaultColWidth="8.7109375" defaultRowHeight="15" x14ac:dyDescent="0.25"/>
  <cols>
    <col min="1" max="1" width="70" style="1" customWidth="1"/>
    <col min="2" max="2" width="25" style="1" customWidth="1"/>
    <col min="3" max="3" width="2" style="1" customWidth="1"/>
    <col min="4" max="5" width="25" style="1" customWidth="1"/>
    <col min="6" max="16384" width="8.7109375" style="1"/>
  </cols>
  <sheetData>
    <row r="1" spans="1:6" ht="42.75" customHeight="1" x14ac:dyDescent="0.25">
      <c r="A1" s="18" t="s">
        <v>197</v>
      </c>
      <c r="B1" s="18"/>
      <c r="C1" s="18"/>
      <c r="D1" s="18"/>
      <c r="E1" s="18"/>
    </row>
    <row r="2" spans="1:6" ht="26.25" customHeight="1" x14ac:dyDescent="0.25">
      <c r="A2" s="43" t="s">
        <v>195</v>
      </c>
      <c r="B2" s="43"/>
      <c r="C2" s="43"/>
      <c r="D2" s="43"/>
      <c r="E2" s="43"/>
    </row>
    <row r="3" spans="1:6" ht="12.75" customHeight="1" x14ac:dyDescent="0.25">
      <c r="A3" s="43"/>
      <c r="B3" s="43"/>
      <c r="C3" s="43"/>
      <c r="D3" s="43"/>
      <c r="E3" s="43"/>
    </row>
    <row r="4" spans="1:6" ht="26.25" customHeight="1" x14ac:dyDescent="0.25">
      <c r="A4" s="24" t="s">
        <v>208</v>
      </c>
      <c r="B4" s="24"/>
      <c r="D4" s="24" t="s">
        <v>207</v>
      </c>
      <c r="E4" s="24"/>
    </row>
    <row r="5" spans="1:6" ht="15" customHeight="1" x14ac:dyDescent="0.25">
      <c r="A5" s="10" t="s">
        <v>43</v>
      </c>
      <c r="B5" s="47" t="s">
        <v>44</v>
      </c>
      <c r="C5" s="48"/>
      <c r="D5" s="10" t="s">
        <v>45</v>
      </c>
      <c r="E5" s="47" t="s">
        <v>46</v>
      </c>
      <c r="F5" s="48"/>
    </row>
    <row r="6" spans="1:6" ht="15" customHeight="1" x14ac:dyDescent="0.25">
      <c r="A6" s="10" t="s">
        <v>47</v>
      </c>
      <c r="B6" s="47" t="s">
        <v>210</v>
      </c>
      <c r="C6" s="48"/>
      <c r="D6" s="10" t="s">
        <v>48</v>
      </c>
      <c r="E6" s="47" t="s">
        <v>49</v>
      </c>
      <c r="F6" s="48"/>
    </row>
    <row r="7" spans="1:6" ht="15" customHeight="1" x14ac:dyDescent="0.25">
      <c r="A7" s="10" t="s">
        <v>50</v>
      </c>
      <c r="B7" s="47" t="s">
        <v>199</v>
      </c>
      <c r="C7" s="48"/>
      <c r="D7" s="10" t="s">
        <v>51</v>
      </c>
      <c r="E7" s="47" t="s">
        <v>200</v>
      </c>
      <c r="F7" s="48"/>
    </row>
    <row r="8" spans="1:6" ht="15" customHeight="1" x14ac:dyDescent="0.25"/>
    <row r="10" spans="1:6" ht="29.25" customHeight="1" x14ac:dyDescent="0.25">
      <c r="A10" s="21" t="s">
        <v>209</v>
      </c>
      <c r="B10" s="21"/>
      <c r="C10" s="21"/>
      <c r="D10" s="21"/>
      <c r="E10" s="21"/>
    </row>
    <row r="11" spans="1:6" ht="25.5" customHeight="1" x14ac:dyDescent="0.25">
      <c r="A11" s="43" t="s">
        <v>185</v>
      </c>
      <c r="B11" s="43"/>
      <c r="C11" s="43"/>
      <c r="D11" s="43"/>
      <c r="E11" s="43"/>
    </row>
    <row r="12" spans="1:6" ht="24.75" customHeight="1" x14ac:dyDescent="0.25">
      <c r="A12" s="26" t="s">
        <v>52</v>
      </c>
      <c r="B12" s="26"/>
    </row>
    <row r="13" spans="1:6" ht="18.75" customHeight="1" x14ac:dyDescent="0.25">
      <c r="A13" s="44" t="s">
        <v>53</v>
      </c>
    </row>
    <row r="14" spans="1:6" s="15" customFormat="1" ht="28.5" customHeight="1" x14ac:dyDescent="0.25">
      <c r="A14" s="46" t="str">
        <f>IF(B5="","Nicht gewählt","3 Anzeichen, dass Ihre "&amp;B5&amp;" veraltet ist")</f>
        <v>3 Anzeichen, dass Ihre Cloud-Migration veraltet ist</v>
      </c>
    </row>
    <row r="15" spans="1:6" s="15" customFormat="1" ht="28.5" customHeight="1" x14ac:dyDescent="0.25">
      <c r="A15" s="14" t="str">
        <f>IF(B5="","","Inhalt: 1) Langsame Performance, 2) Keine Updates, 3) Inkompatibel. → CTA: Kostenlose Analyse")</f>
        <v>Inhalt: 1) Langsame Performance, 2) Keine Updates, 3) Inkompatibel. → CTA: Kostenlose Analyse</v>
      </c>
    </row>
    <row r="16" spans="1:6" ht="15" customHeight="1" x14ac:dyDescent="0.25">
      <c r="A16" s="44" t="s">
        <v>54</v>
      </c>
    </row>
    <row r="17" spans="1:2" s="15" customFormat="1" ht="28.5" customHeight="1" x14ac:dyDescent="0.25">
      <c r="A17" s="46" t="str">
        <f>IF(E5="","Nicht gewählt",E5&amp;": So lösen wir das mit "&amp;B5)</f>
        <v>Fachkräftemangel IT: So lösen wir das mit Cloud-Migration</v>
      </c>
    </row>
    <row r="18" spans="1:2" s="15" customFormat="1" ht="28.5" customHeight="1" x14ac:dyDescent="0.25">
      <c r="A18" s="14" t="str">
        <f>IF(E5="","","Problem kostet X€/Jahr. Unsere "&amp;B5&amp;"-Lösung reduziert um 60%. → CTA: Case Study")</f>
        <v>Problem kostet X€/Jahr. Unsere Cloud-Migration-Lösung reduziert um 60%. → CTA: Case Study</v>
      </c>
    </row>
    <row r="19" spans="1:2" ht="20.25" customHeight="1" x14ac:dyDescent="0.25">
      <c r="A19" s="44" t="s">
        <v>55</v>
      </c>
    </row>
    <row r="20" spans="1:2" s="15" customFormat="1" ht="28.5" customHeight="1" x14ac:dyDescent="0.25">
      <c r="A20" s="46" t="str">
        <f>IF(B5="","Nicht gewählt","Case Study: "&amp;B5&amp;" spart 40% Kosten")</f>
        <v>Case Study: Cloud-Migration spart 40% Kosten</v>
      </c>
    </row>
    <row r="21" spans="1:2" s="15" customFormat="1" ht="28.5" customHeight="1" x14ac:dyDescent="0.25">
      <c r="A21" s="14" t="str">
        <f>IF(E5="","","Problem: "&amp;E5&amp;" → Lösung: "&amp;B5&amp;" → Ergebnis: 99,9% Uptime. → CTA: Gespräch")</f>
        <v>Problem: Fachkräftemangel IT → Lösung: Cloud-Migration → Ergebnis: 99,9% Uptime. → CTA: Gespräch</v>
      </c>
    </row>
    <row r="22" spans="1:2" ht="19.5" customHeight="1" x14ac:dyDescent="0.25">
      <c r="A22" s="44" t="s">
        <v>56</v>
      </c>
    </row>
    <row r="23" spans="1:2" s="15" customFormat="1" ht="28.5" customHeight="1" x14ac:dyDescent="0.25">
      <c r="A23" s="46" t="str">
        <f>IF(B5="","Nicht gewählt",B5&amp;" 2025: Diese 3 Trends sollten KMU kennen")</f>
        <v>Cloud-Migration 2025: Diese 3 Trends sollten KMU kennen</v>
      </c>
    </row>
    <row r="24" spans="1:2" s="15" customFormat="1" ht="28.5" customHeight="1" x14ac:dyDescent="0.25">
      <c r="A24" s="14" t="str">
        <f>IF(B5="","","1) Automatisierung, 2) Security-First, 3) Hybrid statt All-Cloud. → CTA: Whitepaper")</f>
        <v>1) Automatisierung, 2) Security-First, 3) Hybrid statt All-Cloud. → CTA: Whitepaper</v>
      </c>
    </row>
    <row r="26" spans="1:2" ht="26.25" customHeight="1" x14ac:dyDescent="0.25">
      <c r="A26" s="26" t="s">
        <v>57</v>
      </c>
      <c r="B26" s="26"/>
    </row>
    <row r="27" spans="1:2" ht="19.5" customHeight="1" x14ac:dyDescent="0.25">
      <c r="A27" s="44" t="s">
        <v>58</v>
      </c>
    </row>
    <row r="28" spans="1:2" s="15" customFormat="1" ht="28.5" customHeight="1" x14ac:dyDescent="0.25">
      <c r="A28" s="46" t="str">
        <f>IF(B6="","Nicht gewählt","3 Anzeichen, dass Ihre "&amp;B6&amp;" veraltet ist")</f>
        <v>3 Anzeichen, dass Ihre IT-Infrastruktur veraltet ist</v>
      </c>
    </row>
    <row r="29" spans="1:2" s="15" customFormat="1" ht="28.5" customHeight="1" x14ac:dyDescent="0.25">
      <c r="A29" s="14" t="str">
        <f>IF(B6="","","Inhalt: 1) Langsame Performance, 2) Keine Updates, 3) Inkompatibel. → CTA: Kostenlose Analyse")</f>
        <v>Inhalt: 1) Langsame Performance, 2) Keine Updates, 3) Inkompatibel. → CTA: Kostenlose Analyse</v>
      </c>
    </row>
    <row r="30" spans="1:2" ht="20.25" customHeight="1" x14ac:dyDescent="0.25">
      <c r="A30" s="44" t="s">
        <v>59</v>
      </c>
    </row>
    <row r="31" spans="1:2" s="15" customFormat="1" ht="28.5" customHeight="1" x14ac:dyDescent="0.25">
      <c r="A31" s="46" t="str">
        <f>IF(E6="","Nicht gewählt",E6&amp;": So lösen wir das mit "&amp;B6)</f>
        <v>Zu hohe IT-Kosten: So lösen wir das mit IT-Infrastruktur</v>
      </c>
    </row>
    <row r="32" spans="1:2" s="15" customFormat="1" ht="28.5" customHeight="1" x14ac:dyDescent="0.25">
      <c r="A32" s="14" t="str">
        <f>IF(E6="","","Problem kostet X€/Jahr. Unsere "&amp;B6&amp;"-Lösung reduziert um 60%. → CTA: Case Study")</f>
        <v>Problem kostet X€/Jahr. Unsere IT-Infrastruktur-Lösung reduziert um 60%. → CTA: Case Study</v>
      </c>
    </row>
    <row r="33" spans="1:2" ht="23.25" customHeight="1" x14ac:dyDescent="0.25">
      <c r="A33" s="44" t="s">
        <v>60</v>
      </c>
    </row>
    <row r="34" spans="1:2" s="15" customFormat="1" ht="28.5" customHeight="1" x14ac:dyDescent="0.25">
      <c r="A34" s="46" t="str">
        <f>IF(B6="","Nicht gewählt","Case Study: "&amp;B6&amp;" spart 40% Kosten")</f>
        <v>Case Study: IT-Infrastruktur spart 40% Kosten</v>
      </c>
    </row>
    <row r="35" spans="1:2" s="15" customFormat="1" ht="28.5" customHeight="1" x14ac:dyDescent="0.25">
      <c r="A35" s="14" t="str">
        <f>IF(E6="","","Problem: "&amp;E6&amp;" → Lösung: "&amp;B6&amp;" → Ergebnis: 99,9% Uptime. → CTA: Gespräch")</f>
        <v>Problem: Zu hohe IT-Kosten → Lösung: IT-Infrastruktur → Ergebnis: 99,9% Uptime. → CTA: Gespräch</v>
      </c>
    </row>
    <row r="36" spans="1:2" ht="20.25" customHeight="1" x14ac:dyDescent="0.25">
      <c r="A36" s="44" t="s">
        <v>61</v>
      </c>
    </row>
    <row r="37" spans="1:2" s="15" customFormat="1" ht="28.5" customHeight="1" x14ac:dyDescent="0.25">
      <c r="A37" s="46" t="str">
        <f>IF(B6="","Nicht gewählt",B6&amp;" 2025: Diese 3 Trends sollten KMU kennen")</f>
        <v>IT-Infrastruktur 2025: Diese 3 Trends sollten KMU kennen</v>
      </c>
    </row>
    <row r="38" spans="1:2" s="15" customFormat="1" ht="28.5" customHeight="1" x14ac:dyDescent="0.25">
      <c r="A38" s="14" t="str">
        <f>IF(B6="","","1) Automatisierung, 2) Security-First, 3) Hybrid statt All-Cloud. → CTA: Whitepaper")</f>
        <v>1) Automatisierung, 2) Security-First, 3) Hybrid statt All-Cloud. → CTA: Whitepaper</v>
      </c>
    </row>
    <row r="40" spans="1:2" ht="27" customHeight="1" x14ac:dyDescent="0.25">
      <c r="A40" s="26" t="s">
        <v>62</v>
      </c>
      <c r="B40" s="26"/>
    </row>
    <row r="41" spans="1:2" ht="23.25" customHeight="1" x14ac:dyDescent="0.25">
      <c r="A41" s="44" t="s">
        <v>63</v>
      </c>
    </row>
    <row r="42" spans="1:2" s="15" customFormat="1" ht="28.5" customHeight="1" x14ac:dyDescent="0.25">
      <c r="A42" s="46" t="str">
        <f>IF(B7="","Nicht gewählt","3 Anzeichen, dass Ihre "&amp;B7&amp;" veraltet ist")</f>
        <v>3 Anzeichen, dass Ihre Datenbank-Management veraltet ist</v>
      </c>
    </row>
    <row r="43" spans="1:2" s="15" customFormat="1" ht="28.5" customHeight="1" x14ac:dyDescent="0.25">
      <c r="A43" s="14" t="str">
        <f>IF(B7="","","Inhalt: 1) Langsame Performance, 2) Keine Updates, 3) Inkompatibel. → CTA: Kostenlose Analyse")</f>
        <v>Inhalt: 1) Langsame Performance, 2) Keine Updates, 3) Inkompatibel. → CTA: Kostenlose Analyse</v>
      </c>
    </row>
    <row r="44" spans="1:2" ht="24" customHeight="1" x14ac:dyDescent="0.25">
      <c r="A44" s="44" t="s">
        <v>64</v>
      </c>
    </row>
    <row r="45" spans="1:2" s="15" customFormat="1" ht="28.5" customHeight="1" x14ac:dyDescent="0.25">
      <c r="A45" s="46" t="str">
        <f>IF(E7="","Nicht gewählt",E7&amp;": So lösen wir das mit "&amp;B7)</f>
        <v>Compliance-Anforderungen (DSGVO): So lösen wir das mit Datenbank-Management</v>
      </c>
    </row>
    <row r="46" spans="1:2" s="15" customFormat="1" ht="28.5" customHeight="1" x14ac:dyDescent="0.25">
      <c r="A46" s="14" t="str">
        <f>IF(E7="","","Problem kostet X€/Jahr. Unsere "&amp;B7&amp;"-Lösung reduziert um 60%. → CTA: Case Study")</f>
        <v>Problem kostet X€/Jahr. Unsere Datenbank-Management-Lösung reduziert um 60%. → CTA: Case Study</v>
      </c>
    </row>
    <row r="47" spans="1:2" ht="24" customHeight="1" x14ac:dyDescent="0.25">
      <c r="A47" s="44" t="s">
        <v>65</v>
      </c>
    </row>
    <row r="48" spans="1:2" ht="27" customHeight="1" x14ac:dyDescent="0.25">
      <c r="A48" s="13" t="str">
        <f>IF(B7="","Nicht gewählt","Case Study: "&amp;B7&amp;" spart 40% Kosten")</f>
        <v>Case Study: Datenbank-Management spart 40% Kosten</v>
      </c>
    </row>
    <row r="49" spans="1:5" ht="27" customHeight="1" x14ac:dyDescent="0.25">
      <c r="A49" s="45" t="str">
        <f>IF(E7="","","Problem: "&amp;E7&amp;" → Lösung: "&amp;B7&amp;" → Ergebnis: 99,9% Uptime. → CTA: Gespräch")</f>
        <v>Problem: Compliance-Anforderungen (DSGVO) → Lösung: Datenbank-Management → Ergebnis: 99,9% Uptime. → CTA: Gespräch</v>
      </c>
    </row>
    <row r="50" spans="1:5" ht="21.75" customHeight="1" x14ac:dyDescent="0.25">
      <c r="A50" s="44" t="s">
        <v>66</v>
      </c>
    </row>
    <row r="51" spans="1:5" s="15" customFormat="1" ht="28.5" customHeight="1" x14ac:dyDescent="0.25">
      <c r="A51" s="46" t="str">
        <f>IF(B7="","Nicht gewählt",B7&amp;" 2025: Diese 3 Trends sollten KMU kennen")</f>
        <v>Datenbank-Management 2025: Diese 3 Trends sollten KMU kennen</v>
      </c>
    </row>
    <row r="52" spans="1:5" s="15" customFormat="1" ht="28.5" customHeight="1" x14ac:dyDescent="0.25">
      <c r="A52" s="14" t="str">
        <f>IF(B7="","","1) Automatisierung, 2) Security-First, 3) Hybrid statt All-Cloud. → CTA: Whitepaper")</f>
        <v>1) Automatisierung, 2) Security-First, 3) Hybrid statt All-Cloud. → CTA: Whitepaper</v>
      </c>
    </row>
    <row r="54" spans="1:5" ht="27" customHeight="1" x14ac:dyDescent="0.25">
      <c r="A54" s="22" t="s">
        <v>184</v>
      </c>
      <c r="B54" s="22"/>
    </row>
    <row r="55" spans="1:5" ht="15" customHeight="1" x14ac:dyDescent="0.25">
      <c r="A55" s="11" t="s">
        <v>67</v>
      </c>
    </row>
    <row r="56" spans="1:5" ht="15" customHeight="1" x14ac:dyDescent="0.25">
      <c r="A56" s="11" t="s">
        <v>68</v>
      </c>
    </row>
    <row r="57" spans="1:5" ht="15" customHeight="1" x14ac:dyDescent="0.25">
      <c r="A57" s="11" t="s">
        <v>69</v>
      </c>
    </row>
    <row r="58" spans="1:5" ht="15" customHeight="1" x14ac:dyDescent="0.25">
      <c r="A58" s="11" t="s">
        <v>70</v>
      </c>
    </row>
    <row r="59" spans="1:5" ht="15" customHeight="1" x14ac:dyDescent="0.25">
      <c r="A59" s="11" t="s">
        <v>71</v>
      </c>
    </row>
    <row r="61" spans="1:5" ht="15" customHeight="1" x14ac:dyDescent="0.25">
      <c r="A61" s="42" t="s">
        <v>194</v>
      </c>
      <c r="B61" s="42"/>
      <c r="C61" s="42"/>
      <c r="D61" s="42"/>
      <c r="E61" s="42"/>
    </row>
    <row r="62" spans="1:5" ht="15" customHeight="1" x14ac:dyDescent="0.25">
      <c r="A62" s="42"/>
      <c r="B62" s="42"/>
      <c r="C62" s="42"/>
      <c r="D62" s="42"/>
      <c r="E62" s="42"/>
    </row>
  </sheetData>
  <sheetProtection sheet="1" objects="1" scenarios="1"/>
  <mergeCells count="9">
    <mergeCell ref="A61:E62"/>
    <mergeCell ref="A26:B26"/>
    <mergeCell ref="A40:B40"/>
    <mergeCell ref="A54:B54"/>
    <mergeCell ref="A10:E10"/>
    <mergeCell ref="A11:E11"/>
    <mergeCell ref="A1:E1"/>
    <mergeCell ref="A12:B12"/>
    <mergeCell ref="A2:E3"/>
  </mergeCells>
  <dataValidations count="2">
    <dataValidation type="list" allowBlank="1" sqref="B5:B7" xr:uid="{00000000-0002-0000-0100-000000000000}">
      <formula1>"Cloud-Migration,Cyber Security,Managed Services,IT-Infrastruktur,Software-Entwicklung,Datenbank-Management,Netzwerk-Security,Backup &amp; Disaster Recovery,Virtualisierung (VMware/Hyper-V),DevOps &amp; CI/CD,Microsoft 365 Administration,Server-Administration,24/7"</formula1>
      <formula2>0</formula2>
    </dataValidation>
    <dataValidation type="list" allowBlank="1" sqref="E5:E7" xr:uid="{00000000-0002-0000-0100-000001000000}">
      <formula1>"Fachkräftemangel IT,Zu hohe IT-Kosten,Häufige Ausfallzeiten,Legacy-Systeme veraltet,Datenverlust-Risiko,Cyber-Angriffe &amp; Ransomware,Langsame IT-Prozesse,Fehlende IT-Transparenz,Skalierungs-Probleme,Compliance-Anforderungen (DSGVO),Remote Work Herausforder"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1"/>
  <sheetViews>
    <sheetView zoomScale="85" zoomScaleNormal="85" workbookViewId="0">
      <selection activeCell="J7" sqref="J7"/>
    </sheetView>
  </sheetViews>
  <sheetFormatPr baseColWidth="10" defaultColWidth="8.7109375" defaultRowHeight="15" x14ac:dyDescent="0.25"/>
  <cols>
    <col min="1" max="1" width="27.7109375" style="1" customWidth="1"/>
    <col min="2" max="2" width="22" style="1" customWidth="1"/>
    <col min="3" max="3" width="30.140625" style="1" customWidth="1"/>
    <col min="4" max="4" width="12" style="1" customWidth="1"/>
    <col min="5" max="5" width="15" style="1" customWidth="1"/>
    <col min="6" max="6" width="10" style="1" customWidth="1"/>
    <col min="7" max="7" width="15" style="1" customWidth="1"/>
    <col min="8" max="16384" width="8.7109375" style="1"/>
  </cols>
  <sheetData>
    <row r="1" spans="1:7" ht="46.5" customHeight="1" x14ac:dyDescent="0.25">
      <c r="A1" s="18" t="s">
        <v>201</v>
      </c>
      <c r="B1" s="18"/>
      <c r="C1" s="18"/>
      <c r="D1" s="18"/>
      <c r="E1" s="18"/>
      <c r="F1" s="18"/>
      <c r="G1" s="18"/>
    </row>
    <row r="2" spans="1:7" x14ac:dyDescent="0.25">
      <c r="A2" s="43" t="s">
        <v>186</v>
      </c>
      <c r="B2" s="43"/>
      <c r="C2" s="43"/>
      <c r="D2" s="43"/>
      <c r="E2" s="43"/>
      <c r="F2" s="43"/>
      <c r="G2" s="43"/>
    </row>
    <row r="3" spans="1:7" ht="15" customHeight="1" x14ac:dyDescent="0.25">
      <c r="A3" s="43"/>
      <c r="B3" s="43"/>
      <c r="C3" s="43"/>
      <c r="D3" s="43"/>
      <c r="E3" s="43"/>
      <c r="F3" s="43"/>
      <c r="G3" s="43"/>
    </row>
    <row r="4" spans="1:7" ht="21.75" customHeight="1" x14ac:dyDescent="0.25">
      <c r="A4" s="50" t="s">
        <v>203</v>
      </c>
      <c r="B4" s="24"/>
      <c r="C4" s="24"/>
      <c r="D4" s="24"/>
      <c r="E4" s="24"/>
      <c r="F4" s="24"/>
      <c r="G4" s="24"/>
    </row>
    <row r="5" spans="1:7" ht="15" customHeight="1" x14ac:dyDescent="0.25">
      <c r="A5" s="3" t="s">
        <v>72</v>
      </c>
      <c r="B5" s="4" t="s">
        <v>73</v>
      </c>
      <c r="D5" s="5" t="s">
        <v>74</v>
      </c>
    </row>
    <row r="6" spans="1:7" ht="15" customHeight="1" x14ac:dyDescent="0.25">
      <c r="A6" s="3" t="s">
        <v>75</v>
      </c>
      <c r="B6" s="4" t="s">
        <v>76</v>
      </c>
      <c r="D6" s="5" t="s">
        <v>77</v>
      </c>
    </row>
    <row r="7" spans="1:7" ht="15" customHeight="1" x14ac:dyDescent="0.25">
      <c r="A7" s="3" t="s">
        <v>78</v>
      </c>
      <c r="B7" s="4" t="s">
        <v>79</v>
      </c>
      <c r="D7" s="5" t="s">
        <v>80</v>
      </c>
    </row>
    <row r="8" spans="1:7" ht="15" customHeight="1" x14ac:dyDescent="0.25">
      <c r="A8" s="3" t="s">
        <v>81</v>
      </c>
      <c r="B8" s="4" t="s">
        <v>82</v>
      </c>
      <c r="D8" s="5" t="s">
        <v>83</v>
      </c>
    </row>
    <row r="11" spans="1:7" ht="25.5" customHeight="1" x14ac:dyDescent="0.25">
      <c r="A11" s="49" t="s">
        <v>202</v>
      </c>
      <c r="B11" s="49"/>
      <c r="C11" s="49"/>
      <c r="D11" s="49"/>
      <c r="E11" s="49"/>
      <c r="F11" s="49"/>
      <c r="G11" s="49"/>
    </row>
    <row r="12" spans="1:7" ht="23.25" customHeight="1" x14ac:dyDescent="0.25">
      <c r="A12" s="52" t="s">
        <v>84</v>
      </c>
      <c r="B12" s="52" t="s">
        <v>85</v>
      </c>
      <c r="C12" s="53" t="s">
        <v>86</v>
      </c>
      <c r="D12" s="53"/>
    </row>
    <row r="13" spans="1:7" ht="21.75" customHeight="1" x14ac:dyDescent="0.25">
      <c r="A13" s="56" t="s">
        <v>87</v>
      </c>
      <c r="B13" s="58" t="s">
        <v>88</v>
      </c>
      <c r="C13" s="57" t="s">
        <v>89</v>
      </c>
    </row>
    <row r="14" spans="1:7" ht="15" customHeight="1" x14ac:dyDescent="0.25">
      <c r="A14" s="56" t="s">
        <v>90</v>
      </c>
      <c r="B14" s="58" t="s">
        <v>91</v>
      </c>
      <c r="C14" s="57" t="s">
        <v>92</v>
      </c>
    </row>
    <row r="15" spans="1:7" ht="15" customHeight="1" x14ac:dyDescent="0.25">
      <c r="A15" s="56" t="s">
        <v>93</v>
      </c>
      <c r="B15" s="58" t="s">
        <v>94</v>
      </c>
      <c r="C15" s="57" t="s">
        <v>95</v>
      </c>
    </row>
    <row r="16" spans="1:7" ht="15" customHeight="1" x14ac:dyDescent="0.25">
      <c r="A16" s="56" t="s">
        <v>96</v>
      </c>
      <c r="B16" s="58" t="s">
        <v>97</v>
      </c>
      <c r="C16" s="57" t="s">
        <v>98</v>
      </c>
    </row>
    <row r="17" spans="1:3" ht="15" customHeight="1" x14ac:dyDescent="0.25">
      <c r="A17" s="56" t="s">
        <v>99</v>
      </c>
      <c r="B17" s="58" t="s">
        <v>100</v>
      </c>
      <c r="C17" s="57" t="s">
        <v>101</v>
      </c>
    </row>
    <row r="18" spans="1:3" ht="15" customHeight="1" x14ac:dyDescent="0.25">
      <c r="A18" s="56" t="s">
        <v>102</v>
      </c>
      <c r="B18" s="58" t="s">
        <v>103</v>
      </c>
      <c r="C18" s="57" t="s">
        <v>104</v>
      </c>
    </row>
    <row r="19" spans="1:3" ht="15" customHeight="1" x14ac:dyDescent="0.25">
      <c r="A19" s="56" t="s">
        <v>105</v>
      </c>
      <c r="B19" s="58" t="s">
        <v>106</v>
      </c>
      <c r="C19" s="57" t="s">
        <v>107</v>
      </c>
    </row>
    <row r="20" spans="1:3" ht="15" customHeight="1" x14ac:dyDescent="0.25">
      <c r="A20" s="56" t="s">
        <v>108</v>
      </c>
      <c r="B20" s="58" t="s">
        <v>109</v>
      </c>
      <c r="C20" s="57" t="s">
        <v>110</v>
      </c>
    </row>
    <row r="21" spans="1:3" ht="15" customHeight="1" x14ac:dyDescent="0.25">
      <c r="A21" s="56" t="s">
        <v>111</v>
      </c>
      <c r="B21" s="58" t="s">
        <v>112</v>
      </c>
      <c r="C21" s="57" t="s">
        <v>113</v>
      </c>
    </row>
    <row r="22" spans="1:3" ht="15" customHeight="1" x14ac:dyDescent="0.25">
      <c r="A22" s="56" t="s">
        <v>114</v>
      </c>
      <c r="B22" s="58" t="s">
        <v>115</v>
      </c>
      <c r="C22" s="57" t="s">
        <v>116</v>
      </c>
    </row>
    <row r="23" spans="1:3" ht="15" customHeight="1" x14ac:dyDescent="0.25">
      <c r="A23" s="56" t="s">
        <v>117</v>
      </c>
      <c r="B23" s="58" t="s">
        <v>118</v>
      </c>
      <c r="C23" s="57" t="s">
        <v>119</v>
      </c>
    </row>
    <row r="24" spans="1:3" ht="15" customHeight="1" x14ac:dyDescent="0.25">
      <c r="A24" s="56" t="s">
        <v>120</v>
      </c>
      <c r="B24" s="58" t="s">
        <v>121</v>
      </c>
      <c r="C24" s="57" t="s">
        <v>122</v>
      </c>
    </row>
    <row r="25" spans="1:3" ht="15" customHeight="1" x14ac:dyDescent="0.25">
      <c r="A25" s="56" t="s">
        <v>123</v>
      </c>
      <c r="B25" s="58" t="s">
        <v>124</v>
      </c>
      <c r="C25" s="57" t="s">
        <v>125</v>
      </c>
    </row>
    <row r="26" spans="1:3" ht="15" customHeight="1" x14ac:dyDescent="0.25">
      <c r="A26" s="56" t="s">
        <v>126</v>
      </c>
      <c r="B26" s="58" t="s">
        <v>127</v>
      </c>
      <c r="C26" s="57" t="s">
        <v>128</v>
      </c>
    </row>
    <row r="27" spans="1:3" ht="15" customHeight="1" x14ac:dyDescent="0.25">
      <c r="A27" s="56" t="s">
        <v>129</v>
      </c>
      <c r="B27" s="58" t="s">
        <v>130</v>
      </c>
      <c r="C27" s="57" t="s">
        <v>131</v>
      </c>
    </row>
    <row r="28" spans="1:3" ht="15" customHeight="1" x14ac:dyDescent="0.25">
      <c r="A28" s="56" t="s">
        <v>132</v>
      </c>
      <c r="B28" s="58" t="s">
        <v>133</v>
      </c>
      <c r="C28" s="57" t="s">
        <v>134</v>
      </c>
    </row>
    <row r="29" spans="1:3" ht="15" customHeight="1" x14ac:dyDescent="0.25">
      <c r="A29" s="56" t="s">
        <v>135</v>
      </c>
      <c r="B29" s="58" t="s">
        <v>136</v>
      </c>
      <c r="C29" s="57" t="s">
        <v>137</v>
      </c>
    </row>
    <row r="30" spans="1:3" ht="15" customHeight="1" x14ac:dyDescent="0.25">
      <c r="A30" s="56" t="s">
        <v>138</v>
      </c>
      <c r="B30" s="58" t="s">
        <v>139</v>
      </c>
      <c r="C30" s="57" t="s">
        <v>140</v>
      </c>
    </row>
    <row r="33" spans="1:7" ht="21.75" customHeight="1" x14ac:dyDescent="0.25">
      <c r="A33" s="49" t="s">
        <v>141</v>
      </c>
      <c r="B33" s="49"/>
      <c r="C33" s="49"/>
      <c r="D33" s="49"/>
      <c r="E33" s="49"/>
      <c r="F33" s="49"/>
      <c r="G33" s="49"/>
    </row>
    <row r="34" spans="1:7" ht="29.25" customHeight="1" x14ac:dyDescent="0.25">
      <c r="A34" s="52" t="s">
        <v>142</v>
      </c>
      <c r="B34" s="52" t="s">
        <v>143</v>
      </c>
      <c r="C34" s="53" t="s">
        <v>144</v>
      </c>
      <c r="D34" s="53"/>
    </row>
    <row r="35" spans="1:7" ht="15" customHeight="1" x14ac:dyDescent="0.25">
      <c r="A35" s="59" t="s">
        <v>121</v>
      </c>
      <c r="B35" s="60" t="s">
        <v>145</v>
      </c>
      <c r="C35" s="11" t="s">
        <v>146</v>
      </c>
    </row>
    <row r="36" spans="1:7" ht="15" customHeight="1" x14ac:dyDescent="0.25">
      <c r="A36" s="59" t="s">
        <v>123</v>
      </c>
      <c r="B36" s="60" t="s">
        <v>147</v>
      </c>
      <c r="C36" s="11" t="s">
        <v>148</v>
      </c>
    </row>
    <row r="37" spans="1:7" ht="15" customHeight="1" x14ac:dyDescent="0.25">
      <c r="A37" s="59" t="s">
        <v>149</v>
      </c>
      <c r="B37" s="60" t="s">
        <v>150</v>
      </c>
      <c r="C37" s="11" t="s">
        <v>151</v>
      </c>
    </row>
    <row r="38" spans="1:7" ht="15" customHeight="1" x14ac:dyDescent="0.25">
      <c r="A38" s="59" t="s">
        <v>152</v>
      </c>
      <c r="B38" s="60" t="s">
        <v>153</v>
      </c>
      <c r="C38" s="11" t="s">
        <v>154</v>
      </c>
    </row>
    <row r="39" spans="1:7" ht="15" customHeight="1" x14ac:dyDescent="0.25">
      <c r="A39" s="59" t="s">
        <v>155</v>
      </c>
      <c r="B39" s="60" t="s">
        <v>156</v>
      </c>
      <c r="C39" s="11" t="s">
        <v>157</v>
      </c>
    </row>
    <row r="40" spans="1:7" ht="15" customHeight="1" x14ac:dyDescent="0.25"/>
    <row r="41" spans="1:7" ht="23.25" customHeight="1" x14ac:dyDescent="0.25">
      <c r="A41" s="50" t="s">
        <v>158</v>
      </c>
      <c r="B41" s="50"/>
      <c r="C41" s="50"/>
      <c r="D41" s="50"/>
      <c r="E41" s="50"/>
      <c r="F41" s="50"/>
      <c r="G41" s="50"/>
    </row>
    <row r="42" spans="1:7" ht="26.25" customHeight="1" x14ac:dyDescent="0.25">
      <c r="A42" s="54" t="s">
        <v>159</v>
      </c>
      <c r="B42" s="54" t="s">
        <v>160</v>
      </c>
      <c r="C42" s="54" t="s">
        <v>161</v>
      </c>
      <c r="D42" s="55" t="s">
        <v>162</v>
      </c>
      <c r="E42" s="55" t="s">
        <v>142</v>
      </c>
      <c r="F42" s="55" t="s">
        <v>163</v>
      </c>
      <c r="G42" s="55" t="s">
        <v>164</v>
      </c>
    </row>
    <row r="43" spans="1:7" ht="15" customHeight="1" x14ac:dyDescent="0.25">
      <c r="A43" s="65" t="s">
        <v>165</v>
      </c>
      <c r="B43" s="66">
        <v>4</v>
      </c>
      <c r="C43" s="66">
        <v>1200</v>
      </c>
      <c r="D43" s="67">
        <v>6.2E-2</v>
      </c>
      <c r="E43" s="65" t="s">
        <v>166</v>
      </c>
      <c r="F43" s="67">
        <v>2.8000000000000001E-2</v>
      </c>
      <c r="G43" s="67">
        <v>0.03</v>
      </c>
    </row>
    <row r="44" spans="1:7" ht="15" customHeight="1" x14ac:dyDescent="0.25">
      <c r="A44" s="65" t="s">
        <v>167</v>
      </c>
      <c r="B44" s="66">
        <v>1</v>
      </c>
      <c r="C44" s="66">
        <v>450</v>
      </c>
      <c r="D44" s="67">
        <v>2.1000000000000001E-2</v>
      </c>
      <c r="E44" s="65" t="s">
        <v>168</v>
      </c>
      <c r="F44" s="67">
        <v>1.2E-2</v>
      </c>
      <c r="G44" s="67">
        <v>0.01</v>
      </c>
    </row>
    <row r="45" spans="1:7" ht="15" customHeight="1" x14ac:dyDescent="0.25">
      <c r="A45" s="65" t="s">
        <v>174</v>
      </c>
      <c r="B45" s="66">
        <v>20</v>
      </c>
      <c r="C45" s="66">
        <v>20000</v>
      </c>
      <c r="D45" s="67">
        <v>3.5000000000000003E-2</v>
      </c>
      <c r="E45" s="65" t="s">
        <v>155</v>
      </c>
      <c r="F45" s="67">
        <v>8.3000000000000004E-2</v>
      </c>
      <c r="G45" s="67">
        <v>0.02</v>
      </c>
    </row>
    <row r="46" spans="1:7" ht="15" customHeight="1" x14ac:dyDescent="0.25">
      <c r="A46" s="65" t="s">
        <v>175</v>
      </c>
      <c r="B46" s="66">
        <v>3</v>
      </c>
      <c r="C46" s="66">
        <v>4000</v>
      </c>
      <c r="D46" s="67">
        <v>8.5000000000000006E-2</v>
      </c>
      <c r="E46" s="65" t="s">
        <v>149</v>
      </c>
      <c r="F46" s="67">
        <v>5.2999999999999999E-2</v>
      </c>
      <c r="G46" s="67">
        <v>0.1</v>
      </c>
    </row>
    <row r="47" spans="1:7" ht="15" customHeight="1" x14ac:dyDescent="0.25">
      <c r="A47" s="65" t="s">
        <v>176</v>
      </c>
      <c r="B47" s="66">
        <v>10</v>
      </c>
      <c r="C47" s="66">
        <v>500</v>
      </c>
      <c r="D47" s="67">
        <v>3.5000000000000003E-2</v>
      </c>
      <c r="E47" s="65" t="s">
        <v>166</v>
      </c>
      <c r="F47" s="67">
        <v>2.3E-2</v>
      </c>
      <c r="G47" s="67">
        <v>0.01</v>
      </c>
    </row>
    <row r="48" spans="1:7" ht="15" customHeight="1" x14ac:dyDescent="0.25">
      <c r="A48" s="68"/>
      <c r="B48" s="68"/>
      <c r="C48" s="68"/>
      <c r="D48" s="68"/>
      <c r="E48" s="68"/>
      <c r="F48" s="68"/>
      <c r="G48" s="68"/>
    </row>
    <row r="49" spans="1:7" ht="15" customHeight="1" x14ac:dyDescent="0.25">
      <c r="A49" s="68"/>
      <c r="B49" s="68"/>
      <c r="C49" s="68"/>
      <c r="D49" s="68"/>
      <c r="E49" s="68"/>
      <c r="F49" s="68"/>
      <c r="G49" s="68"/>
    </row>
    <row r="50" spans="1:7" ht="15" customHeight="1" x14ac:dyDescent="0.25"/>
    <row r="51" spans="1:7" ht="15" customHeight="1" x14ac:dyDescent="0.25">
      <c r="A51" s="6"/>
      <c r="B51" s="6"/>
      <c r="C51" s="6"/>
      <c r="D51" s="6"/>
      <c r="E51" s="6"/>
      <c r="F51" s="6"/>
    </row>
    <row r="52" spans="1:7" ht="24" customHeight="1" x14ac:dyDescent="0.25">
      <c r="A52" s="51" t="s">
        <v>179</v>
      </c>
      <c r="B52" s="51"/>
      <c r="C52" s="51"/>
      <c r="D52" s="51"/>
      <c r="E52" s="51"/>
      <c r="F52" s="51"/>
      <c r="G52" s="51"/>
    </row>
    <row r="53" spans="1:7" ht="15" customHeight="1" x14ac:dyDescent="0.25">
      <c r="A53" s="25" t="s">
        <v>177</v>
      </c>
      <c r="B53" s="62">
        <f>AVERAGE(B43:B50)</f>
        <v>7.6</v>
      </c>
      <c r="C53" s="7" t="s">
        <v>183</v>
      </c>
      <c r="D53" s="6"/>
      <c r="E53" s="6"/>
      <c r="F53" s="6"/>
    </row>
    <row r="54" spans="1:7" ht="15" customHeight="1" x14ac:dyDescent="0.25">
      <c r="A54" s="25" t="s">
        <v>178</v>
      </c>
      <c r="B54" s="62">
        <f>MEDIAN(B43:B50)</f>
        <v>4</v>
      </c>
      <c r="C54" s="7"/>
      <c r="D54" s="6"/>
      <c r="E54" s="6"/>
      <c r="F54" s="6"/>
    </row>
    <row r="55" spans="1:7" ht="15" customHeight="1" x14ac:dyDescent="0.25">
      <c r="A55" s="25" t="s">
        <v>169</v>
      </c>
      <c r="B55" s="63">
        <f>MAX(D43:D50)</f>
        <v>8.5000000000000006E-2</v>
      </c>
      <c r="C55" s="7" t="s">
        <v>182</v>
      </c>
    </row>
    <row r="56" spans="1:7" ht="15" customHeight="1" x14ac:dyDescent="0.25">
      <c r="A56" s="25" t="s">
        <v>170</v>
      </c>
      <c r="B56" s="63">
        <f>AVERAGE(D43:D50)</f>
        <v>4.7600000000000003E-2</v>
      </c>
      <c r="C56" s="7" t="s">
        <v>181</v>
      </c>
    </row>
    <row r="57" spans="1:7" ht="15" customHeight="1" x14ac:dyDescent="0.25">
      <c r="A57" s="25" t="s">
        <v>171</v>
      </c>
      <c r="B57" s="63">
        <f>AVERAGE(G43:G50)</f>
        <v>3.4000000000000002E-2</v>
      </c>
      <c r="C57" s="7" t="s">
        <v>180</v>
      </c>
    </row>
    <row r="58" spans="1:7" ht="15" customHeight="1" x14ac:dyDescent="0.25">
      <c r="A58" s="25" t="s">
        <v>172</v>
      </c>
      <c r="B58" s="64" t="str">
        <f>COUNTIF(E43:E50,"Multi-Image")&amp;" von "&amp;COUNTA(E43:E50)</f>
        <v>2 von 5</v>
      </c>
    </row>
    <row r="59" spans="1:7" ht="30" customHeight="1" x14ac:dyDescent="0.25">
      <c r="A59" s="61" t="s">
        <v>173</v>
      </c>
      <c r="B59" s="63">
        <f>AVERAGE(G43:G50)</f>
        <v>3.4000000000000002E-2</v>
      </c>
      <c r="C59" s="6"/>
      <c r="D59" s="6"/>
      <c r="E59" s="6"/>
      <c r="F59" s="6"/>
    </row>
    <row r="60" spans="1:7" ht="15" customHeight="1" x14ac:dyDescent="0.25">
      <c r="A60" s="6"/>
      <c r="B60" s="6"/>
      <c r="C60" s="6"/>
      <c r="D60" s="6"/>
      <c r="E60" s="6"/>
      <c r="F60" s="6"/>
    </row>
    <row r="61" spans="1:7" ht="15" customHeight="1" x14ac:dyDescent="0.25">
      <c r="A61" s="6"/>
      <c r="B61" s="6"/>
      <c r="C61" s="6"/>
      <c r="D61" s="6"/>
      <c r="E61" s="6"/>
      <c r="F61" s="6"/>
    </row>
    <row r="63" spans="1:7" ht="24.75" customHeight="1" x14ac:dyDescent="0.25">
      <c r="A63" s="50" t="s">
        <v>204</v>
      </c>
      <c r="B63" s="50"/>
      <c r="C63" s="50"/>
      <c r="D63" s="50"/>
      <c r="E63" s="50"/>
      <c r="F63" s="50"/>
    </row>
    <row r="64" spans="1:7" ht="34.5" customHeight="1" x14ac:dyDescent="0.25">
      <c r="A64" s="9" t="str">
        <f>IF(COUNTA(A43:A50)&lt;3,"📝 Tragen Sie mind. 3 Konkurrenten ein (Name in Spalte A)",IF(COUNTIF(E43:E50,"Multi-Image")=0,"🎯 CHANCE #1: NIEMAND nutzt Multi-Image Posts (6,6% Engagement - höchster Wert!) → Riesiges Differenzierungspotenzial!",IF(COUNTIF(E43:E50,"Multi-Image")&lt;COUNTA(A43:A50)*0.3,"🎯 CHANCE #1: Nur "&amp;COUNTIF(E43:E50,"Multi-Image")&amp;" von "&amp;COUNTA(A43:A50)&amp;" nutzt Multi-Image (6,6%!) → Differenzierungspotenzial!",IF(MEDIAN(B43:B50)&lt;2.5,"🎯 CHANCE #2: Median nur "&amp;TEXT(MEDIAN(B43:B50),"0.0")&amp;" Posts/Woche - die Hälfte postet selten. Mit 4-5 Posts/Woche dominieren Sie!",IF(AVERAGE(D43:D50)&lt;0.04,"🎯 CHANCE #3: Durchschn. Engagement nur "&amp;TEXT(AVERAGE(D43:D50),"0.0%")&amp;" (Benchmark: 5,2%) - deutliches Verbesserungspotenzial!",IF(AVERAGE(B43:B50)&gt;=4,"⚠️ HOHE KONKURRENZ: Durchschn. "&amp;TEXT(AVERAGE(B43:B50),"0.0")&amp;" Posts/Woche + gutes Engagement. Fokus auf Nische!",IF(AND(MEDIAN(B43:B50)&gt;=3,AVERAGE(D43:D50)&gt;=0.05),"⚠️ STARKE KONKURRENZ: Regelmäßige Posts (Median "&amp;TEXT(MEDIAN(B43:B50),"0.0")&amp;") + hohes Engagement ("&amp;TEXT(AVERAGE(D43:D50),"0.0%")&amp;"). Differenzierung über spezialisierte Expertise!","✅ MODERATE KONKURRENZ: "&amp;TEXT(AVERAGE(B43:B50),"0.0")&amp;" Posts/Woche, "&amp;TEXT(AVERAGE(D43:D50),"0.0%")&amp;" Engagement. Chancen durch Konsistenz + Qualität!")))))))</f>
        <v>⚠️ HOHE KONKURRENZ: Durchschn. 08 Posts/Woche + gutes Engagement. Fokus auf Nische!</v>
      </c>
      <c r="B64" s="9"/>
      <c r="C64" s="9"/>
      <c r="D64" s="9"/>
      <c r="E64" s="9"/>
      <c r="F64" s="9"/>
    </row>
    <row r="65" spans="1:7" x14ac:dyDescent="0.25">
      <c r="A65" s="9"/>
      <c r="B65" s="9"/>
      <c r="C65" s="9"/>
      <c r="D65" s="9"/>
      <c r="E65" s="9"/>
      <c r="F65" s="9"/>
    </row>
    <row r="66" spans="1:7" x14ac:dyDescent="0.25">
      <c r="A66" s="9"/>
      <c r="B66" s="9"/>
      <c r="C66" s="9"/>
      <c r="D66" s="9"/>
      <c r="E66" s="9"/>
      <c r="F66" s="9"/>
    </row>
    <row r="67" spans="1:7" x14ac:dyDescent="0.25">
      <c r="A67" s="9"/>
      <c r="B67" s="9"/>
      <c r="C67" s="9"/>
      <c r="D67" s="9"/>
      <c r="E67" s="9"/>
      <c r="F67" s="9"/>
    </row>
    <row r="70" spans="1:7" ht="15" customHeight="1" x14ac:dyDescent="0.25">
      <c r="A70" s="42" t="s">
        <v>194</v>
      </c>
      <c r="B70" s="42"/>
      <c r="C70" s="42"/>
      <c r="D70" s="42"/>
      <c r="E70" s="42"/>
      <c r="F70" s="42"/>
      <c r="G70" s="42"/>
    </row>
    <row r="71" spans="1:7" ht="15" customHeight="1" x14ac:dyDescent="0.25">
      <c r="A71" s="42"/>
      <c r="B71" s="42"/>
      <c r="C71" s="42"/>
      <c r="D71" s="42"/>
      <c r="E71" s="42"/>
      <c r="F71" s="42"/>
      <c r="G71" s="42"/>
    </row>
  </sheetData>
  <sheetProtection sheet="1" objects="1" scenarios="1"/>
  <mergeCells count="9">
    <mergeCell ref="A70:G71"/>
    <mergeCell ref="A2:G3"/>
    <mergeCell ref="A33:G33"/>
    <mergeCell ref="A52:G52"/>
    <mergeCell ref="A1:G1"/>
    <mergeCell ref="A64:F67"/>
    <mergeCell ref="C12:D12"/>
    <mergeCell ref="C34:D34"/>
    <mergeCell ref="A11:G11"/>
  </mergeCells>
  <dataValidations count="1">
    <dataValidation type="list" allowBlank="1" sqref="E43:E50" xr:uid="{00000000-0002-0000-0200-000000000000}">
      <formula1>"Multi-Image,Dokumente/PDFs,Video,Link-Post,Text-Only"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Potenzial-Analyse</vt:lpstr>
      <vt:lpstr>Content-Generator</vt:lpstr>
      <vt:lpstr>Wettbewerbs-Analyse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Eva Wohlmann</cp:lastModifiedBy>
  <cp:revision>0</cp:revision>
  <dcterms:created xsi:type="dcterms:W3CDTF">2026-02-16T06:50:59Z</dcterms:created>
  <dcterms:modified xsi:type="dcterms:W3CDTF">2026-02-16T18:18:10Z</dcterms:modified>
  <dc:language>en-US</dc:language>
</cp:coreProperties>
</file>